
<file path=[Content_Types].xml><?xml version="1.0" encoding="utf-8"?>
<Types xmlns="http://schemas.openxmlformats.org/package/2006/content-types">
  <Default Extension="bin" ContentType="application/vnd.openxmlformats-officedocument.spreadsheetml.printerSettings"/>
  <Default Extension="bmp" ContentType="image/bmp"/>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703" lockStructure="1"/>
  <bookViews>
    <workbookView xWindow="360" yWindow="105" windowWidth="14355" windowHeight="6720"/>
  </bookViews>
  <sheets>
    <sheet name="Lote-1" sheetId="1" r:id="rId1"/>
    <sheet name="Plan2" sheetId="2" r:id="rId2"/>
    <sheet name="Plan3" sheetId="3" r:id="rId3"/>
  </sheets>
  <calcPr calcId="144525"/>
</workbook>
</file>

<file path=xl/calcChain.xml><?xml version="1.0" encoding="utf-8"?>
<calcChain xmlns="http://schemas.openxmlformats.org/spreadsheetml/2006/main">
  <c r="M1" i="1" l="1"/>
  <c r="P5" i="1"/>
  <c r="L35" i="1" s="1"/>
  <c r="P4" i="1"/>
  <c r="L29" i="1" s="1"/>
  <c r="P3" i="1"/>
  <c r="L24" i="1" s="1"/>
  <c r="P2" i="1"/>
  <c r="L19" i="1" s="1"/>
  <c r="P1" i="1"/>
  <c r="L14" i="1" s="1"/>
  <c r="I21"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Q15" i="1" l="1"/>
  <c r="L15" i="1"/>
  <c r="Q20" i="1"/>
  <c r="L20" i="1"/>
  <c r="Q25" i="1"/>
  <c r="L25" i="1"/>
  <c r="Q30" i="1"/>
  <c r="L30" i="1"/>
  <c r="M36" i="1"/>
  <c r="L36" i="1"/>
  <c r="Q36" i="1" s="1"/>
  <c r="M31" i="1" l="1"/>
  <c r="L31" i="1"/>
  <c r="Q31" i="1" s="1"/>
  <c r="M26" i="1"/>
  <c r="L26" i="1"/>
  <c r="Q26" i="1" s="1"/>
  <c r="M21" i="1"/>
  <c r="L21" i="1"/>
  <c r="Q21" i="1" s="1"/>
  <c r="M16" i="1"/>
  <c r="L16" i="1"/>
  <c r="Q16" i="1" s="1"/>
  <c r="M8" i="1" s="1"/>
  <c r="C120" i="1" s="1"/>
</calcChain>
</file>

<file path=xl/sharedStrings.xml><?xml version="1.0" encoding="utf-8"?>
<sst xmlns="http://schemas.openxmlformats.org/spreadsheetml/2006/main" count="255" uniqueCount="164">
  <si>
    <t>PREFEITURA MUNICIPAL DE CAMPOS BELOS - GO</t>
  </si>
  <si>
    <t>Planilha para Proposta do Pregão Nº 009/2017 Lote Nº 1</t>
  </si>
  <si>
    <t>PROPOSTA DE PREÇO</t>
  </si>
  <si>
    <t>Contratação de empresa para fornecimento de gêneros alimentícios para compor a alimentação escolar (merenda), com entrega parcelada em cronograma fornecido pela secretaria municipal de educação, para atender os estudantes da rede municipal de educação</t>
  </si>
  <si>
    <t>Modalidade</t>
  </si>
  <si>
    <t>Empresa</t>
  </si>
  <si>
    <t>Endereço</t>
  </si>
  <si>
    <t>Bairro</t>
  </si>
  <si>
    <t>Cidade</t>
  </si>
  <si>
    <t>CPF/CNPJ:</t>
  </si>
  <si>
    <t>Dt. Expedição</t>
  </si>
  <si>
    <t>Carimbo</t>
  </si>
  <si>
    <t xml:space="preserve">Solicitamos fornecer, mediante apresentação de proposta, e observando as condições em anexo, o preço, qualidade e </t>
  </si>
  <si>
    <t xml:space="preserve">prazo de pagamento das mercadorias e/ou serviços abaixo especificados, a está comissão, no endereço acima citado. </t>
  </si>
  <si>
    <t>CAMPOS BELOS, 09:00  HORAS DO DIA  22/06/2017.</t>
  </si>
  <si>
    <t>Item</t>
  </si>
  <si>
    <t>Unidade</t>
  </si>
  <si>
    <t>Qtdade.</t>
  </si>
  <si>
    <t>Descrição do Produto</t>
  </si>
  <si>
    <t>Marca Proposta</t>
  </si>
  <si>
    <t>Valor Unitário</t>
  </si>
  <si>
    <t>Total</t>
  </si>
  <si>
    <t>UN</t>
  </si>
  <si>
    <t>ACHOCOLATADO EM PO 400 GR	Instantâneo, tradicional, contendo açúcar, cacau, extrato de malte, leite em pó desnatado, soro de leite em pó, vitaminas, lecitina de soja, e aromatizante. Embalagem de 400g, contendo identificação do produto, marca do fabricante, prazo de validade e peso liquido, o produto deverá ter registro no Ministério da Agricultura e ou Ministério da Saúde.</t>
  </si>
  <si>
    <t>ACHOCOLATADO EM PO 800 GR	Instantâneo, tradicional, contendo açúcar, cacau, extrato de malte, leite em pó desnatado, soro de leite em pó, vitaminas, lecitina de soja, e aromatizante. Embalagem de 800g, contendo identificação do produto, marca do fabricante, prazo de validade e peso liquido, o produto deverá ter registro no Ministério da Agricultura e ou Ministério da Saúde.</t>
  </si>
  <si>
    <t>PC</t>
  </si>
  <si>
    <t>AÇUCAR CRISTAL 02 KG	 origem vegetal, constituído fundamentalmente por sacarose de canadeaçúcar._x000D_
Aspecto: sólido com cristais bem definidos. Cor: branca. Odor e sabor próprio do produto. Embalagem intacta de 2kg, na embalagem deverá constar data da fabricação data de validade e número do lote do produto. Validade mínima de 6 meses na data da entrega.</t>
  </si>
  <si>
    <t>AÇUCAR CRISTAL 05 KG	 de origem vegetal, constituído fundamentalmente por sacarose de cana de açúcar. Aspecto: sólido com cristais bem definidos. Cor: branca. Odor e sabor próprio do produto. Embalagem intacta de 5kg, na embalagem deverá constar data da fabricação e de validade e número do lote do produto. Validade mínima de 6 meses na data da entrega.</t>
  </si>
  <si>
    <t>AMIDO DE MILHO 500 GR	100% puro de excelente qualidade, pó branco, fino e de fácil escoamento, não_x000D_
devendo estar empedrado e isento de sujidades. Embalagem intacta de 500GR, na embalagem deverá constar data da fabricação data de validade e número do lote do produto. Validade mínima de 6 meses na data da entrega.</t>
  </si>
  <si>
    <t>PV</t>
  </si>
  <si>
    <t>BISCOITO DE SAL TIPO: PETA	  fécula de mandioca (polvilho doce); não contém glúten; peso líquido: entre 60 e 70g.</t>
  </si>
  <si>
    <t>BOLACHA DE DOCE 400 GR	 tipo maizena – 400g. Biscoito doce tipo maizena, com amido de milho, formato retangular ovalado e sabor levemente de baunilha. Produzido, embalado em entregue em conformidade com a legislação sanitária vigente. Validade mínima de 6 meses a contar da data de entrega.</t>
  </si>
  <si>
    <t>BOLACHA DE SAL 400 GR	 Bolacha de sal tipo cream cracker, embalada em pacotes de 400 g. Acondicionado em embalagem (não violada, intacta) plástica transparente, atóxica, com informação nutricional, reembalado em caixa de papelão resistente. Ingredientes : farinha de trigo enriquecida com ferro e ácido fólico, gordura vegetal hidrogenada, margarina vegetal, amido de milho, açúcar, açúcar invertido, sal refinado, fermento biológico, bicarbonato de sódio, aromatizante, estabilizante, melhorador de farinha. O produto a ser entregue deverá estar identificado na embalagem, devendo constar rotulagem de acordo com a legislação vigente. Prazo mínimo de validade de 6 meses e data de fabricação de até 30 dias. Unidade de fornecimento: pacote de 400g.</t>
  </si>
  <si>
    <t>BOLACHA DE SAL 800 GR	 Bolacha de sal tipo cream cracker, embalada em pacotes de 800 g. Acondicionado em embalagem (não violada, intacta) plástica transparente, atóxica, com informação nutricional, reembalado em caixa de papelão resistente. Ingredientes : farinha de trigo enriquecida com ferro e ácido fólico, gordura vegetal hidrogenada, margarina vegetal, amido de milho, açúcar, açúcar invertido, sal refinado, fermento biológico, bicarbonato de sódio, aromatizante, estabilizante, melhorador de farinha. O produto a ser entregue deverá estar identificado na embalagem, devendo constar rotulagem de acordo com a legislação vigente. Prazo mínimo de validade de 6 meses e data de fabricação de até 30 dias. Unidade de fornecimento: pacote de 400g.</t>
  </si>
  <si>
    <t>BOLACHA ROSQUINHA 800 GR	  DE QUALIDADE SIMILAR, IGUAL, SUPERIOR A MABEL, sabor coco, valor_x000D_
energético – 127kcal por porção de 30g ou 6 unidades, proteínas 2,5g por porção de 30g ou 6 unidades, embalagem integra de 800g, na embalagem deverá constar data da fabricação data de validade e número do lote do produto. Fabricado a partir de matéria prima de primeira qualidade sãs e limpas. Serão rejeitados biscoitos mal cozidos, queimados e de características organolépticas anormais e que se quebram com facilidade. Aparência massa torrada._x000D_
Validade mínima de 3 meses na data da entrega.</t>
  </si>
  <si>
    <t>CEREAL DE ARROZ 400GR	  SIMILAR, IGUAL OU SUPERIOR AO MUCILON, “tipo mucilon” sabor multi-cereais ,sache 230 g. Ingredientes: farinha de trigo enriquecida com ferro e ácido fólico, açúcar, farinha de milhoenriquecida_x000D_
com ferro e ácido fólico, farinha de arroz, sais minerais (carbonato de cálcio, fosfato de sódio dibásico, fumarato_x000D_
ferroso, sulfato de zinco), vitaminas (vitamina c, niacina, vitamina e, ácido pantotênico, vitamina a, vitamina b1, vitamina b6, ácido fólico, vitamina d) e aromatizante vanilina. contém glúten. contém trações de leite.</t>
  </si>
  <si>
    <t>CEREAL DE MILHO 400GR	 SIMILAR, IGUAL OU SUPERIOR AO MUCILON, “tipo mucilon” sabor multi-cereais ,sache 230 g. Ingredientes: farinha de trigo enriquecida com ferro e ácido fólico, açúcar, farinha de milhoenriquecida_x000D_
com ferro e ácido fólico, farinha de arroz, sais minerais (carbonato de cálcio,fosfato de sódio dibásico, fumarato_x000D_
ferroso, sulfato de zinco), vitaminas (vitamina c, niacina, vitamina e, ácido pantotênico,vitamina a, vitamina b1, vitamina b6,ácido fólico, vitamina d) e aromatizante vanilina.contém glúten. contém trações de leite.</t>
  </si>
  <si>
    <t>COCO RALADO SEM AÇUCAR 100 GR	 elaborado com endosperma procedente de frutos sãos e maduros._x000D_
Aspecto fragmentos soltos, cor – branca, cheiro e sabor próprios, umidade máxima 4%. Não poderá apresentar cheiro alterado ou rançoso. Embalagem integra de 100GR, na embalagem deverá constar data da fabricaçãode validade e número do lote do produto. Validade mínima de 6 meses na data da entrega.</t>
  </si>
  <si>
    <t>COMPLEMENTO ALIMENTAR DE  IGUAL, SUPERIOR OU SIMILAR A SUSTAGEN 400 GR	 Leite em pó desnatado instantâneo, sólidos de xarope de milho, leite em pó integral, fosfato de magnésio, ascorbato de sódio, sulfato ferroso, sulfato de zinco, inositol, iodeto de potássio, acetato de DL-alfa tocoferol, niacinamida, sulfato de_x000D_
manganês, sulfato cúprico, fitomenadiona, acetato de vitamina A, pantotenato de cálcio, cianocobalamina, cloridrato de piridoxina, cloridrato de tiamina, riboflavina, colecalciferol, cloreto de cromo, ácido fólico, biotina e aromatizante, Sem glúten, Com lactose,Sabores variados.</t>
  </si>
  <si>
    <t>CREME DE MILHO 500GR	 produto obtido pela moagem do grão de milho, desgerminado ou não, deverão ser fabricadas a partir de matérias primas sãs e limpas isentas de matérias terrosas e parasitas. Não poderão estar úmidos ou rançosos, com umidade máxima de 15%p/p, com acidez máxima de 5%p/p, com no mínimo de 7%p/p de proteína.</t>
  </si>
  <si>
    <t>EXTRATO DE TOMATE 350 GR	 Embalagem integra de 340g, na embalagem deverá constar data da fabricação data de validade e número do lote do produto. É tolerada a adição de 1% de açúcar e de 5% de cloreto de sódio. O_x000D_
produto deve estar isento de fermentações e não indicar processamento defeituoso. Validade mínima de 3 meses na data da entrega.</t>
  </si>
  <si>
    <t>EXTRATO DE TOMATE 850 GR	 Embalagem integra de 850g, na embalagem deverá constar data da fabricação data de validade e número do lote do produto. É tolerada a adição de 1% de açúcar e de 5% de cloreto de sódio. O_x000D_
produto deve estar isento de fermentações e não indicar processamento defeituoso. Validade mínima de 3 meses na data daentrega. .</t>
  </si>
  <si>
    <t>KG</t>
  </si>
  <si>
    <t>FARINHA DE TRIGO	 Tipo 1, enriquecida com ferro e ácido fólico, 100% pura de excelente qualidade,_x000D_
pó branco, fino e de fácil escoamento, não devendo estar empedrado e isento de sujidades. Embalagem intacta de 1KG, na embalagem deverá constar data da fabricação data de validade e número do lote do produto. Validade_x000D_
mínima de 6 meses na data da entrega.</t>
  </si>
  <si>
    <t>FERMENTO BIOLOGICO 19 GR	 3X1Fermento biológico seco instantâneo para pão. O fermento biológico destina-se a ser empregado no preparo de pães e certos tipos de biscoitos e produtos afins de confeitaria. O produto deverá ser fabricado com matérias-primas em perfeito estado sanitário, isentos de matérias terrosas e detritos vegetais e animais. O produto não deverá conter substâncias estranhas à sua composição. Características sensoriais (organolépticas): Aspecto de cilindros de tamanhos variáveis; cor variando do branco ao castanho claro; cheiro próprio; sabor próprio. Não deverá possuir cheiro de mofo e sabor amargo. Embalagem contendo 125 g do produto.</t>
  </si>
  <si>
    <t>FERMENTO QUIMICO EM PO 250 GR	 Embalagem intacta de 250g, na embalagem deverá constar data da fabricação  de validade e número do lote do produto. Deverá conter: amido de milho ou fécula de mandioca, fosfato monocálcico, bicarbonato de sódio e carbonato de cálcio. Validade mínima de 3 meses na data da entrega.</t>
  </si>
  <si>
    <t>FLOCÃO DE ARROZ 500G	tipo farinha de arroz flocada, embalada em pacotes plásticos, transparentes, limpos, não violados,resistentes. A embalagem deverá conter externamente os dados de identificação,procedência, informações nutricionais,número de lote, data de validade, quantidade do produto. PRAZO DE VALIDADE: mínimo de 5 (cinco) meses a partir da data de entrega na unidade requisitante. UNIDADE DE COMPRA: Emb. 500g.</t>
  </si>
  <si>
    <t>FLOCAO DE MILHO 500 GR</t>
  </si>
  <si>
    <t>un</t>
  </si>
  <si>
    <t>FUBÁ DE MILHO 500G_x000D_
FUBÁ DE MILHO 500G Produto obtido pela moagem do grão de milho de 1º qualidade, desgerminado ou não, devendo der fabricadas a partir da matéria primas sãs e limpas isentas de terras e parasitos. Produto de aspecto fino, amarelo, livre de umidade. Com o rendimento mínimo após o cozimento de 2,5 vezes a mais do peso antes da cocção. O produto deve atender a resolução Nº 344 – 13/12/02 (fortificação de farinhas com ferro e ácido fólico). Embalagem de polietileno transparente original de fabrica contendo 500g.</t>
  </si>
  <si>
    <t>LEITE CONDENSADO 395 GR Obtido pela desidratação do leite, adicionado de sacarose ou glicose, embalado em lata limpas ou  tetrapack, isenta de ferrugem, não amassada, não estufada, resistente, que garanta a integridade do produto. A embalagem deverá conter os dados de identificação, procedência, informações utricionais, número de lote, quantidade do produto. Atender as exigências do Ministério da Agricultura e DIPOA, conforme Portaria 369 de 04/09/1997 e do Regulamento da Inspeção Industrial e Sanitária de Produtos de origem Animal.</t>
  </si>
  <si>
    <t>LEITE DE COCO 250 ML emulsão aquosa extraída do endosperma do fruto do coqueiro (Cocos nuoífera) por processos mecânicos adequados.</t>
  </si>
  <si>
    <t>LEITE DE SOJA 400 GR	emulsão extraida a partir do extrato da soja ou da proteína isolada da soja.</t>
  </si>
  <si>
    <t>MACARRAO CORTADO 500GR	 Massa seca com sêmola, acondicionado em embalagem transparente intacta de 500g, a embalagem deverá conter externamente os dados de identificação, procedência, informações nutricionais, número de lote, data de fabricação, validade e condições de armazenagem. Validade mínima de 6 meses na data de entrega.</t>
  </si>
  <si>
    <t>MACARRAO ESPAGUETE C/ SEMOLA 500 GR	 Massa seca , acondicionado em embalagem transparente intacta de 500g, a embalagem deverá conter externamente os dados de identificação, procedência, informações nutricionais, número de lote, data de fabricação,de validade e condições de armazenagem. Validade mínima de 6 meses na data de entrega.</t>
  </si>
  <si>
    <t>MACARRAO PARAFUSO 500GR	 Massa seca com sêmola, acondicionado em embalagem transparente intacta de 500g, a embalagem deverá conter externamente os dados de identificação, procedência, informações nutricionais, número de lote, data de fabricação, de validade e condições de armazenagem. Validade mínima de 6 meses na data de entrega.</t>
  </si>
  <si>
    <t>MARGARINA 1 KG	 Mínimo de 65% de lipídios, lata intacta, na embalagem deverá constar data da fabricação data de validade e número do lote do produto. Validade mínima de 3 meses na data da entrega</t>
  </si>
  <si>
    <t>MARGARINA VEGETAL C/ SAL 500 GR	 Produto livre de gorduras trans; teor de lipídios de forma precisa na embalagem. Com 80% de lipídios (gordura total).Podendo conter vitaminas e outras substâncias permitidas. Com aspecto, cor, aroma e sabor característicos do produto. Validade mínima de 5 meses a contar da data da entrega. Embalgem plástica atóxica, não violada, com informação nutricional. UNIDADE De FORNECIMENTO: embalagem_x000D_
de 500 gramas.</t>
  </si>
  <si>
    <t>MASSA PRONTA PARA BOLO 400GR	produto preparado à base de farinhas ou amidos, açúcar, fermento químico ou biológico, e outras substancias alimentícias que caracterizam o produto.</t>
  </si>
  <si>
    <t>MILHO DE PIPOCA 500GR	 Grãos ou pedaços de grãos de milho que apresentam ausência parcial ou total do_x000D_
gérmen, em função do processo de escarificação mecânica ou manual. Embalagem integra de 500g, na embalagem_x000D_
deverá constar data da fabricação data de validade e número do lote do produto.Validade mínima de 6 meses na data da entrega.</t>
  </si>
  <si>
    <t>MILHO DE CANJICA 500GR	 Grãos ou pedaços de grãos de milho que apresentam ausência parcial ou total do_x000D_
gérmen, em função do processo de escarificação mecânica ou manual. Embalagem integra de 500g, na embalagem deverá constar data da fabricação data de validade e número do lote do produto. Validade mínima de 6_x000D_
meses na data da entrega.</t>
  </si>
  <si>
    <t>MILHO VERDE EM CONSERVA  200 GR	 Produto nacional de primeira qualidade. Preparado com frutos selecionados, sãos, sem corantes artificiais; isento de sujidades, fermentação e de indicadores de processamento defeituoso; acondicionado em lata íntegra e sem danificações, com envasamento a vácuo, contendo informação nutricional; com validade mínima de 14 meses a contar da data de entrega; suas condições deverão estar de acordo com a NTA- (DECRETO12486 de 20/10/78). UNIDADEDE FORNECIMENTO: Lata 200gr</t>
  </si>
  <si>
    <t>MILHO VERDE EM CONSERVA 2 KG	 Produto nacional de primeira qualidade. Preparado com frutos selecionados, sãos, sem corantes artificiais; isento de sujidades, fermentação e de indicadores de processamento defeituoso; acondicionado em lata íntegra e sem danificações, com envasamento a vácuo, contendo informação nutricional; com validade mínima de 14 meses a contar da data de entrega; suas condições deverão estar de acordo com a NTA- (DECRETO 12486 de 20/10/78). UNIDADE DE FORNECIMENTO: Lata/2,0 Quilogramas.</t>
  </si>
  <si>
    <t>NESTON 400 GR	Cereal Integral, fonte de 10 vitaminas, ferro e fibras</t>
  </si>
  <si>
    <t>OLEO DE SOJA PET 900 ML	Obtido de matéria prima vegetal em bom estado sanitário, estar isento de substâncias_x000D_
estranhas a sua composição. Aspecto límpido e isento de impurezas à 25ºC, cor e odor característicos.Validade de 6 meses na data da entrega.</t>
  </si>
  <si>
    <t>PO P/ PREPARO DE LEITE SABOR MORANGO 400 GR	 produto com polpa natural de fruta de morango e cereais, corantes naturais, além de ser fonte de vitaminas e minerais.</t>
  </si>
  <si>
    <t>POLVILHO DOCE 1 KG	 de mandioca doce. A embalagem deverá conter externamente os dados de identificação, procedência, informações nutricionais, número de lote, quantidade do produto, data de validade mínima de 6 meses a partir da data de entrega. Unidade de fornecimento: 1 kg.</t>
  </si>
  <si>
    <t>PROTEINA DE SOJA 500 GRAMAS	Produto alimentar obtido industrialmente através de um processo denominado extrusão termoplástica ou fiação. Com teor de proteínas de cerca de 50%, de cor marrom, embalagem original.</t>
  </si>
  <si>
    <t>SUCO DE ABACAXI 500 ML 	É a bebida não fermentada, não concentrada e não diluída, destinada ao consumo, obtida da fruta madura e sã, ou parte do vegetal de origem, por processamento tecnológico adequado</t>
  </si>
  <si>
    <t>SUCO DE ACEROLA 500 ML	É a bebida não fermentada, não concentrada e não diluída, destinada ao consumo, obtida da fruta madura e sã, ou parte do vegetal de origem, por processamento tecnológico adequado</t>
  </si>
  <si>
    <t>SUCO DE CAJU 500 ML	É a bebida não fermentada, não concentrada e não diluída, destinada ao consumo, obtida da fruta madura e sã, ou parte do vegetal de origem, por processamento tecnológico adequado</t>
  </si>
  <si>
    <t>SUCO DE GOIABA 500 ML	É a bebida não fermentada, não concentrada e não diluída, destinada ao consumo, obtida da fruta madura e sã, ou parte do vegetal de origem, por processamento tecnológico adequado</t>
  </si>
  <si>
    <t>SUCO DE MARACUJA 500 ML	É a bebida não fermentada, não concentrada e não diluída, destinada ao consumo, obtida da fruta madura e sã, ou parte do vegetal de origem, por processamento tecnológico adequado</t>
  </si>
  <si>
    <t>ARROZ TIPO 1	Polido – longo fino – validade 3 meses na data de entrega – fardo com 6X5kg.</t>
  </si>
  <si>
    <t>ARROZ TIPO 2	Polido  – longo fino – validade 3 meses na data de entrega – fardo com 6X5kg.</t>
  </si>
  <si>
    <t>FARINHA DE MANDIOCA 25X1	fabricada a partir de matérias primas limpas, isentas de matéria terrosa e parasitos. Não podem estar úmidas, fermentadas ou rançosas. Produto obtido pela ligeira torração da_x000D_
raladura das raízes de mandioca previamente descascada, lavada, e isentas do radical cianeto. Embalagem_x000D_
integra de 1kg , na embalagem deverá constar data da fabricação data de validade e número do lote do produto. Validade mínima de 6 meses na data da entrega.</t>
  </si>
  <si>
    <t>FEIJÃO CARIOQUINHA TIPO 1	fardo com 30X1kg – validade 3 meses na data da entrega – grãos de tamanhos e formas naturais, maduros, limpos e secos.</t>
  </si>
  <si>
    <t>IOGURTE 6X1 600 GRAMAS	Bebida láctea enriquecida com vitaminas e minerais.</t>
  </si>
  <si>
    <t>OVOS DE GALINHA 12X1	Casca íntegra, sem rachaduras, sem sujividades.</t>
  </si>
  <si>
    <t>OVOS DE GALINHA 30X1	Casca íntegra, sem rachaduras, sem sujividades.</t>
  </si>
  <si>
    <t>BACON	Embalagem transparente. Quando congelado ( até – 12ºC) e se resfriado ( 0ºC a 4ºC).</t>
  </si>
  <si>
    <t>MORTADELA DE CARNE SUINA	Embalagem transparente. Quando congelado ( até – 12ºC) e se resfriado ( 0ºC a 4ºC).</t>
  </si>
  <si>
    <t>MORTADELA DE FRANGO	Embalagem transparente. Quando congelado ( até – 12ºC) e se resfriado ( 0ºC a 4ºC).</t>
  </si>
  <si>
    <t>PRESUNTO	O produto deverá ser obtido a partir de pernil suíno, sal, açúcar, especiarias, conservantes e estabilizantes de acordo com a legislação vigente. Ser livre de ossos quebrados, cartilagem, queimadura por congelamento, bolores, limo na superfície, com coloração normal, livre de parasitas e de qualquer substância_x000D_
contaminante. Não serão permitidas embalagens danificadas. Prazo de validade mínimo de 6 meses.O produto deverá estar acondicionado a vácuo em embalagem plástica, flexível, atóxica, resistente, transparentes em pacotes de aproximadamente 01Kg.</t>
  </si>
  <si>
    <t>QUEIJO MUSSARELA	deve apresentar cor amarelo característico do tipo mussarela, sem cheiro e sabor azedo ou de ranço, nem manhas escuras ou esverdeadas. embalagem: pacotes de 500gr fatiado, o produto deverá estar acondicionado a vácuo em embalagem plástica, flexível, atóxica, resistente, transparente. rotulagem: oproduto deverá ser rotulado de acordo com a legislação vigente. no rótulo da embalagem deverão ser impressas de forma clara e indelével as seguintes informações: identificação do produto, inclusive a marca; nome e endereço do fabricante; data de fabricação e prazo de validade ou data de vencimento e número do lote; peso líquido; condições de armazenamento. apresentar validade de 30 (trinta) dias a partir da data de entrega.</t>
  </si>
  <si>
    <t>SALSICHA HOT DOG	Preparada com carnes de primeira qualidade em bom estado, estar isento de substâncias estranhas a sua composição. Embalagem intacta, na embalagem deverá constar data da fabricação data de validade e número do lote do produto. Não deverá apresentar superfície úmida, pegajosa, exsudado líquido, partes flácidas ou consistência anormal. Não será tolerada a presença de manchas esverdeadas, pardacentas ou coloração sem uniformidade. Validade mínima de 3 meses na data da entrega.</t>
  </si>
  <si>
    <t>TOUCINHO	carne de origem suína.</t>
  </si>
  <si>
    <t>ABACAXI	Tipo perola com 70% de maturação, sem danificações físicas, casca integra. Peso por unidade de aproximadamente 1,3kg.</t>
  </si>
  <si>
    <t>ABÓBORA	Tipo cambotiá, sadias, frescas, sem danificações físicas, casca integra. Isenta de substâncias terrosas, sujidades, parasitas, larvas, folhas, resíduos de defensivos agrícolas, odor e sabor estranho</t>
  </si>
  <si>
    <t>ABOBRINHA VERDE	Tipo verde “abobrinha”, sadias, frescas, sem danificações físicas, casca integra. Isenta de substâncias terrosas, sujidades, parasitas, larvas, folhas, resíduos de defensivos agrícolas, odor e sabor estranho.</t>
  </si>
  <si>
    <t>ALFACE	Aparência fresca e sã, colhidas ao atingir o grau de evolução completo e perfeito estado de desenvolvimento. Isento de danos e defeitos de natureza física ou mecânica, terra aderente, sujidades, parasitas e larvas e defensivos agrícolas</t>
  </si>
  <si>
    <t>BANANA PRATA	com 70% de maturação, sem danificações físicas, casca integra. Isenta de substâncias terrosas, sujidades, parasitas, larvas, resíduos de defensivos agrícolas, odor e sabor estranho. Peso por unidade de aproximadamente 100g</t>
  </si>
  <si>
    <t>BATATA DOCE	Características gerais: serem suficientemente desenvolvida, com o tamanho, aroma, sabor, e cor próprios da espécie. Não estarem danificadas por quaisquer lesões de origem física ou mecânica que afetam a sua aparência. A polpa deverá estar intacta e limpa, estarem livres de maior parte possível de terra aderente a casca e livres de resíduos de fertilizantes, anormalidades, rachaduras ou cortes.</t>
  </si>
  <si>
    <t>BATATA INGLEZA	Tipo inglesa “batatinha”, frescas de ótima qualidade, compacta, firme de coloração_x000D_
uniforme, aroma, cor e sabor típico da espécie, em perfeito estado de desenvolvimento. Não serão permitidos_x000D_
danos que lhe alterem a conformação e aparência. Isento de: sujidade, insetos, parasitas, larvas, rachaduras, cortes e perfurações. Peso e tamanho padrão</t>
  </si>
  <si>
    <t>BETERRABA	Frescas de ótima qualidade, compacta, firme de coloração uniforme, aroma, cor e sabor típico da espécie, em perfeito estado de desenvolvimento. Não serão permitidos danos que lhe alterem a conformação e_x000D_
aparência. Isento de: sujidade, insetos parasitas, larvas, rachaduras, cortes e perfurações. Peso e tamanho padrão</t>
  </si>
  <si>
    <t>CARÁ	Frescas de ótima qualidade, compacta, firme de coloração uniforme, aroma, cor e sabor típico da espécie, em perfeito estado de desenvolvimento. Não serão permitidos danos que lhe alterem a conformação e_x000D_
aparência. Isento de: sujidade, insetos parasitas, larvas, rachaduras, cortes e perfurações. Peso e tamanho padrão</t>
  </si>
  <si>
    <t>CEBOLA	Aparência fresca e sã, colhidas ao atingir o grau de evolução completo e perfeito estado de desenvolvimento. Isento de danos e defeitos de natureza física ou mecânica, terra aderente, sujidades, parasitas e larvas e defensivos agrícolas. Peso e tamanho padrão.</t>
  </si>
  <si>
    <t>CENOURA	Frescas de ótima qualidade, compacta, firme de coloração uniforme, aroma, cor e sabor típico da espécie, em perfeito estado de desenvolvimento. Não serão permitidos danos que lhe alterem a conformação e aparência. Isento de: sujidade, insetos parasitas, larvas, rachaduras, cortes e perfurações. Peso e tamanho padrão</t>
  </si>
  <si>
    <t>CHUCHU	Aparência fresca e sã, ótima qualidade, compacto, firme de coloração uniforme, aroma, cor e sabor típico da espécie, em perfeito estado de desenvolvimento. Não serão permitidos danos que lhe alterem a conformação e aparência. Isento de: sujidade, insetos parasitas, larvas, rachaduras, cortes e perfurações. Peso e tamanho padrão</t>
  </si>
  <si>
    <t>LARANJA	  com 70% de maturação. Sem danificações físicas, casca integra. Isenta de substâncias terrosas, sujidades, parasitas, larvas, resíduos de defensivos agrícolas, odor e sabor estranho. Peso por unidade de_x000D_
aproximadamente 180g.</t>
  </si>
  <si>
    <t>LARANJA 25X1	com 70% de maturação. Sem danificações físicas, casca integra. Isenta de substâncias terrosas, sujidades, parasitas, larvas, resíduos de defensivos agrícolas, odor e sabor estranho. Peso por unidade de_x000D_
aproximadamente 180g.</t>
  </si>
  <si>
    <t>LIMÃO	características gerais: fresco, de boa qualidade, apresentando tamanho, cor, aroma e sabor próprios da espécie e variedade. apresentar grau de maturação tal que lhes permita suportar a manipulação, o transporte e a conservação em condições adequadas para o consumo imediato. não conterem substâncias terrosas, sujidades ou corpos estranhos aderentes à superfície da casca. estarem livres de resíduos e fertilizantes.</t>
  </si>
  <si>
    <t>MAÇÃ	Tipo comum com 70% de maturação Sem danificações físicas, casca integra. Com cor, sabor e aroma característicos da espécie.</t>
  </si>
  <si>
    <t>MAMÃO TIPO FORMOSA	com 70% de maturação. Sem danificações físicas, casca integra. Com cor, sabor e aroma característicos da espécie. Isenta de substâncias terrosas, sujidades, parasitas, larvas, resíduos de defensivos agrícolas, odor e sabor estranho. Peso e tamanho padrão</t>
  </si>
  <si>
    <t>MANDIOCA C/ CASCA	Frescas de ótima qualidade, compacta, firme de coloração uniforme, aroma, cor e_x000D_
sabor típico da espécie, em perfeito estado de desenvolvimento. Não serão permitidos danos que lhe alterem a conformação e aparência. Isento de: sujidade, insetos, parasitas, larvas, rachaduras, cortes e perfurações. Peso e tamanho padrão.</t>
  </si>
  <si>
    <t>MELANCIA	Frescas de ótima qualidade, compacta, firme de coloração uniforme, aroma, cor e sabor típico da espécie, em perfeito estado de desenvolvimento. Com 70% de maturação.</t>
  </si>
  <si>
    <t>MEXERICA	Características gerais: lisa, sem falhas e cor e conformação uniforme. serem frescas, apresentando tamanho, aroma, sabor e cor próprias da espécie e variedade. nãoestarem danificadas por qualquer lesão de origem física ou mecânica que afeta a sua aparência. estarem livres de enfermidades e insetos. não conterem substâncias terrosas, sujidades, folhas ou corpos estranhos aderentes à superfície da casca. estarem livres de resíduos e fertilizantes.</t>
  </si>
  <si>
    <t>PEPINO	características gerais: serem suficientemente desenvolvidas, com o tamanho, aroma, sabor e cor próprios da espécie. não estarem danificados por quaisquer lesões de origem física ou mecânica que afetam a sua aparência. a polpa deverá estar intacta e limpa. estarem livres da maior parte possível de terra aderente à casca, livres de resíduos, de fertilizantes e de enfermidades. não apresentarem rachaduras ou cortes na casca.</t>
  </si>
  <si>
    <t>PIMENTÃO VERDE	características gerais: serem suficientemente desenvolvidas, com o tamanho, aroma, sabor e cor próprios da espécie. não estarem danificados por quaisquer lesões de origem física ou mecânica que afetam a sua aparência. a polpa deverá estar intacta e limpa. estarem livres da maior parte possível de terra aderente à casca, livres de resíduos, de fertilizantes e de enfermidades. não apresentarem rachaduras ou cortes na casca.</t>
  </si>
  <si>
    <t>REPOLHO BRANCO	Aparência frescas e sã, ótima qualidade, compacto, firme de coloração uniforme, aroma, cor e sabor típico da espécie, em perfeito estado de desenvolvimento. Não serão permitidos danos que lhe alterem a_x000D_
conformação e aparência. Isento de: sujidade, insetos parasitas, larvas, rachaduras, cortes e perfurações</t>
  </si>
  <si>
    <t>TOMATE	Sem danificações físicas, casca integra. Com cor, sabor e aroma característicos da espécie.</t>
  </si>
  <si>
    <t>VAGEM	Sem danificações físicas, casca integra. Com cor, sabor e aroma característicos da espécie.</t>
  </si>
  <si>
    <t>AÇAFRÃO 90 GR	Especiaria utilizada como tempero, unidade com 100g.</t>
  </si>
  <si>
    <t>ALHO	Aparência fresca e sã, colhidos ao atingir o grau de evolução completo e perfeito estado de desenvolvimento. Isento de danos e defeitos de natureza física ou mecânica, terra aderente, sujidades, parasitas e larvas e defensivos agrícolas.</t>
  </si>
  <si>
    <t>CANELA EM PO 90 GR	O colorífico deve ser constituído de matéria prima de boa qualidade e apresentar aspecto, cor, cheiro e sabor característico do produto; contendo no Maximo 10% de sal, de acordo com as normas vigentes. Acondicionado em saco de polietileno, íntegro, atóxico, resistente, vedado hermeticamente e limpo. Deverá conter a validade mínima de 06 meses, com dizeres de rotulagem, data de fabricação. Registro no MS. De acordo com a rdc n°276/2005. Unidade de fornecimento: embalagem 10</t>
  </si>
  <si>
    <t>COENTRO EM GRAO 100 GR	Condimentos ou temperos são produtos constituídos de uma ou diversas substancias sápidas, de origem natural, com ou sem valor nutritivo, empregado nos alimentos com o fim de modificar ou exaltar o seu sabor.</t>
  </si>
  <si>
    <t>COLORAU EM PO 100 GR	Condimentos constituído de uma ou diversas substancias sápidas, de origem natural, com ou sem valor nutritivo, empregado nos alimentos com o fim de modificar ou exaltar o seu sabor.</t>
  </si>
  <si>
    <t>COMINHO MOIDO 90 GR	Condimentos constituído de uma ou diversas substancias sápidas, de origem natural, com ou sem valor nutritivo, empregado nos alimentos com o fim de modificar ou exaltar o seu sabor.</t>
  </si>
  <si>
    <t>SAL REFINADO	Pacotes de 1kg, iodado, na embalagem deverá constar data da fabricação data de validade e número do lote do produto. Validade mínima de 3 meses na data da entrega.</t>
  </si>
  <si>
    <t>TEMPERO ALHO E SAL 1 KG	com no máximo 62% de sódio, sem pimenta ou condimentos, pote com 01 kg.</t>
  </si>
  <si>
    <t>TEMPERO COMPLETO SEM PIMENTA 500 GR	tempero completo sem pimenta em pote plástico ou saco de polietileno.</t>
  </si>
  <si>
    <t>VINAGRE	Branco, isento de corantes artificiais, ácidos orgânicos e minerais estranhos, livre de sujidades,material terroso, e detritos de animais e vegetais,acondicionado em frasco plástico com tampa inviolável,hermeticamente fechado de 750ML.</t>
  </si>
  <si>
    <t>Valor por extenso:</t>
  </si>
  <si>
    <t>Um</t>
  </si>
  <si>
    <t>Dois</t>
  </si>
  <si>
    <t>Três</t>
  </si>
  <si>
    <t>Quatro</t>
  </si>
  <si>
    <t>Cinco</t>
  </si>
  <si>
    <t>Seis</t>
  </si>
  <si>
    <t>Sete</t>
  </si>
  <si>
    <t>Oito</t>
  </si>
  <si>
    <t>Nove</t>
  </si>
  <si>
    <t>Dez</t>
  </si>
  <si>
    <t>Onze</t>
  </si>
  <si>
    <t>Doze</t>
  </si>
  <si>
    <t>Treze</t>
  </si>
  <si>
    <t>Quatorze</t>
  </si>
  <si>
    <t>Quinze</t>
  </si>
  <si>
    <t>Dezesseis</t>
  </si>
  <si>
    <t>Dezessete</t>
  </si>
  <si>
    <t>Dezoito</t>
  </si>
  <si>
    <t>Dezenove</t>
  </si>
  <si>
    <t>Vinte</t>
  </si>
  <si>
    <t>Trinta</t>
  </si>
  <si>
    <t>Quarenta</t>
  </si>
  <si>
    <t>Cinquenta</t>
  </si>
  <si>
    <t>Sessenta</t>
  </si>
  <si>
    <t>Setenta</t>
  </si>
  <si>
    <t>Oitenta</t>
  </si>
  <si>
    <t>Noventa</t>
  </si>
  <si>
    <t>Cem</t>
  </si>
  <si>
    <t>Duzentos</t>
  </si>
  <si>
    <t>Trezentos</t>
  </si>
  <si>
    <t>Quatrocentos</t>
  </si>
  <si>
    <t>Quinhentos</t>
  </si>
  <si>
    <t>Seiscentos</t>
  </si>
  <si>
    <t>Setecentos</t>
  </si>
  <si>
    <t>Oitocentos</t>
  </si>
  <si>
    <t>Novecentos</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</si>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</sst>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0000_);\(\ ###,##0.0000\)"/>
    <numFmt numFmtId="165" formatCode="&quot;R$&quot;\ #,##0.00_);\(&quot;R$&quot;\ #,##0.00\)"/>
  </numFmts>
  <fonts count="8" x14ac:knownFonts="1">
    <font>
      <sz val="11"/>
      <color theme="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sz val="8"/>
      <color indexed="9"/>
      <name val="Calibri"/>
      <family val="2"/>
      <scheme val="minor"/>
    </font>
    <font>
      <sz val="11"/>
      <color indexed="8"/>
      <name val="Calibri"/>
      <family val="2"/>
      <scheme val="minor"/>
    </font>
    <font>
      <sz val="8"/>
      <color indexed="8"/>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right/>
      <top style="medium">
        <color indexed="64"/>
      </top>
      <bottom/>
      <diagonal/>
    </border>
  </borders>
  <cellStyleXfs count="1">
    <xf numFmtId="0" fontId="0" fillId="0" borderId="0"/>
  </cellStyleXfs>
  <cellXfs count="28">
    <xf numFmtId="0" fontId="0" fillId="0" borderId="0" xfId="0"/>
    <xf numFmtId="0" fontId="1" fillId="0" borderId="0" xfId="0" applyFont="1" applyAlignment="1">
      <alignment horizontal="left"/>
    </xf>
    <xf numFmtId="0" fontId="0" fillId="0" borderId="0" xfId="0" applyAlignment="1"/>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3" fillId="0" borderId="2" xfId="0" applyFont="1" applyBorder="1" applyAlignment="1"/>
    <xf numFmtId="0" fontId="0" fillId="0" borderId="2" xfId="0" applyBorder="1" applyAlignment="1"/>
    <xf numFmtId="0" fontId="3" fillId="0" borderId="1" xfId="0" applyFont="1" applyBorder="1" applyAlignment="1" applyProtection="1">
      <alignment horizontal="left"/>
      <protection locked="0"/>
    </xf>
    <xf numFmtId="0" fontId="0" fillId="0" borderId="1" xfId="0" applyBorder="1" applyAlignment="1"/>
    <xf numFmtId="49" fontId="3" fillId="0" borderId="1" xfId="0" applyNumberFormat="1" applyFont="1" applyBorder="1" applyAlignment="1" applyProtection="1">
      <alignment horizontal="left"/>
      <protection locked="0"/>
    </xf>
    <xf numFmtId="14" fontId="3" fillId="0" borderId="1" xfId="0" applyNumberFormat="1" applyFont="1" applyBorder="1" applyAlignment="1" applyProtection="1">
      <alignment horizontal="left"/>
      <protection locked="0"/>
    </xf>
    <xf numFmtId="0" fontId="3" fillId="0" borderId="1" xfId="0" applyFont="1" applyBorder="1" applyAlignment="1">
      <alignment horizontal="center"/>
    </xf>
    <xf numFmtId="0" fontId="4" fillId="0" borderId="1" xfId="0" applyFont="1" applyBorder="1" applyAlignment="1">
      <alignment horizontal="center" vertical="center"/>
    </xf>
    <xf numFmtId="0" fontId="5" fillId="0" borderId="0"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pplyProtection="1">
      <alignment horizontal="left" vertical="center" wrapText="1"/>
      <protection locked="0"/>
    </xf>
    <xf numFmtId="165" fontId="4" fillId="0" borderId="1" xfId="0" applyNumberFormat="1" applyFont="1" applyBorder="1" applyAlignment="1" applyProtection="1">
      <alignment horizontal="right" vertical="center"/>
      <protection locked="0"/>
    </xf>
    <xf numFmtId="165" fontId="4" fillId="0" borderId="1" xfId="0" applyNumberFormat="1" applyFont="1" applyBorder="1" applyAlignment="1">
      <alignment horizontal="right" vertical="center"/>
    </xf>
    <xf numFmtId="165" fontId="3" fillId="0" borderId="1" xfId="0" applyNumberFormat="1" applyFont="1" applyBorder="1" applyAlignment="1">
      <alignment horizontal="right"/>
    </xf>
    <xf numFmtId="0" fontId="4" fillId="0" borderId="1" xfId="0" applyFont="1" applyBorder="1" applyAlignment="1">
      <alignment horizontal="left"/>
    </xf>
    <xf numFmtId="0" fontId="6" fillId="0" borderId="0" xfId="0" applyFont="1"/>
    <xf numFmtId="165" fontId="6" fillId="0" borderId="0" xfId="0" applyNumberFormat="1" applyFont="1"/>
    <xf numFmtId="0" fontId="7" fillId="0" borderId="1" xfId="0" applyFont="1" applyBorder="1" applyAlignment="1">
      <alignment horizontal="left" wrapText="1"/>
    </xf>
    <xf numFmtId="0" fontId="4" fillId="0" borderId="3" xfId="0" applyFont="1" applyBorder="1" applyAlignment="1">
      <alignment horizontal="center"/>
    </xf>
    <xf numFmtId="0" fontId="0" fillId="0" borderId="3"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bmp"/></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2</xdr:col>
      <xdr:colOff>444500</xdr:colOff>
      <xdr:row>5</xdr:row>
      <xdr:rowOff>171450</xdr:rowOff>
    </xdr:to>
    <xdr:pic>
      <xdr:nvPicPr>
        <xdr:cNvPr id="2" name="Imagem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127000"/>
          <a:ext cx="1270000" cy="1016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8"/>
  <sheetViews>
    <sheetView showGridLines="0" tabSelected="1" workbookViewId="0"/>
  </sheetViews>
  <sheetFormatPr defaultRowHeight="15" x14ac:dyDescent="0.25"/>
  <cols>
    <col min="1" max="1" width="7.7109375" customWidth="1"/>
    <col min="2" max="2" width="6.5703125" bestFit="1" customWidth="1"/>
    <col min="3" max="3" width="9.42578125" bestFit="1" customWidth="1"/>
    <col min="4" max="4" width="26.7109375" customWidth="1"/>
    <col min="5" max="5" width="18.28515625" customWidth="1"/>
    <col min="6" max="6" width="10.28515625" bestFit="1" customWidth="1"/>
    <col min="7" max="7" width="30.7109375" customWidth="1"/>
    <col min="9" max="17" width="0" hidden="1" customWidth="1"/>
  </cols>
  <sheetData>
    <row r="1" spans="1:17" x14ac:dyDescent="0.25">
      <c r="I1" s="23" t="s">
        <v>123</v>
      </c>
      <c r="J1" s="23" t="s">
        <v>142</v>
      </c>
      <c r="K1" s="23" t="s">
        <v>150</v>
      </c>
      <c r="M1" s="23" t="str">
        <f>TEXT(I21,"000000000000,00")</f>
        <v>000000000000,00</v>
      </c>
      <c r="P1" s="23" t="str">
        <f>MID(M1,1,3)</f>
        <v>000</v>
      </c>
    </row>
    <row r="2" spans="1:17" ht="15.75" x14ac:dyDescent="0.25">
      <c r="D2" s="1" t="s">
        <v>0</v>
      </c>
      <c r="E2" s="2"/>
      <c r="F2" s="2"/>
      <c r="G2" s="2"/>
      <c r="I2" s="23" t="s">
        <v>124</v>
      </c>
      <c r="J2" s="23" t="s">
        <v>143</v>
      </c>
      <c r="K2" s="23" t="s">
        <v>151</v>
      </c>
      <c r="P2" s="23" t="str">
        <f>MID(M1,4,3)</f>
        <v>000</v>
      </c>
    </row>
    <row r="3" spans="1:17" ht="15.75" x14ac:dyDescent="0.25">
      <c r="D3" s="1" t="s">
        <v>1</v>
      </c>
      <c r="E3" s="2"/>
      <c r="F3" s="2"/>
      <c r="G3" s="2"/>
      <c r="I3" s="23" t="s">
        <v>125</v>
      </c>
      <c r="J3" s="23" t="s">
        <v>144</v>
      </c>
      <c r="K3" s="23" t="s">
        <v>152</v>
      </c>
      <c r="P3" s="23" t="str">
        <f>MID(M1,7,3)</f>
        <v>000</v>
      </c>
    </row>
    <row r="4" spans="1:17" x14ac:dyDescent="0.25">
      <c r="I4" s="23" t="s">
        <v>126</v>
      </c>
      <c r="J4" s="23" t="s">
        <v>145</v>
      </c>
      <c r="K4" s="23" t="s">
        <v>153</v>
      </c>
      <c r="P4" s="23" t="str">
        <f>MID(M1,10,3)</f>
        <v>000</v>
      </c>
    </row>
    <row r="5" spans="1:17" x14ac:dyDescent="0.25">
      <c r="I5" s="23" t="s">
        <v>127</v>
      </c>
      <c r="J5" s="23" t="s">
        <v>146</v>
      </c>
      <c r="K5" s="23" t="s">
        <v>154</v>
      </c>
      <c r="P5" s="23" t="str">
        <f>IF(VALUE(MID(M1,14,2))&gt;0,MID(M1,14,2),"000")</f>
        <v>000</v>
      </c>
    </row>
    <row r="6" spans="1:17" x14ac:dyDescent="0.25">
      <c r="I6" s="23" t="s">
        <v>128</v>
      </c>
      <c r="J6" s="23" t="s">
        <v>147</v>
      </c>
      <c r="K6" s="23" t="s">
        <v>155</v>
      </c>
    </row>
    <row r="7" spans="1:17" x14ac:dyDescent="0.25">
      <c r="A7" s="3" t="s">
        <v>2</v>
      </c>
      <c r="B7" s="2"/>
      <c r="C7" s="2"/>
      <c r="D7" s="2"/>
      <c r="E7" s="2"/>
      <c r="F7" s="2"/>
      <c r="G7" s="2"/>
      <c r="I7" s="23" t="s">
        <v>129</v>
      </c>
      <c r="J7" s="23" t="s">
        <v>148</v>
      </c>
      <c r="K7" s="23" t="s">
        <v>156</v>
      </c>
    </row>
    <row r="8" spans="1:17" x14ac:dyDescent="0.25">
      <c r="A8" s="3" t="s">
        <v>3</v>
      </c>
      <c r="B8" s="2"/>
      <c r="C8" s="2"/>
      <c r="D8" s="2"/>
      <c r="E8" s="2"/>
      <c r="F8" s="2"/>
      <c r="G8" s="2"/>
      <c r="I8" s="23" t="s">
        <v>130</v>
      </c>
      <c r="J8" s="23" t="s">
        <v>149</v>
      </c>
      <c r="K8" s="23" t="s">
        <v>157</v>
      </c>
      <c r="M8" s="23" t="str">
        <f ca="1">CONCATENATE(Q15,Q16," ",Q20,Q21," ",Q25,Q26," ",Q30,Q31," ",IF(Q36&lt;&gt;"",IF((P1+P2+P3+P4)&gt;0,CONCATENATE(" e ",Q36),Q36),""))</f>
        <v xml:space="preserve">    </v>
      </c>
    </row>
    <row r="9" spans="1:17" x14ac:dyDescent="0.25">
      <c r="I9" s="23" t="s">
        <v>131</v>
      </c>
      <c r="J9" s="23" t="s">
        <v>150</v>
      </c>
      <c r="K9" s="23" t="s">
        <v>158</v>
      </c>
    </row>
    <row r="10" spans="1:17" x14ac:dyDescent="0.25">
      <c r="A10" s="7" t="s">
        <v>4</v>
      </c>
      <c r="B10" s="8"/>
      <c r="C10" s="9"/>
      <c r="D10" s="10"/>
      <c r="E10" s="10"/>
      <c r="I10" s="23" t="s">
        <v>132</v>
      </c>
    </row>
    <row r="11" spans="1:17" x14ac:dyDescent="0.25">
      <c r="A11" s="7" t="s">
        <v>5</v>
      </c>
      <c r="B11" s="8"/>
      <c r="C11" s="9"/>
      <c r="D11" s="10"/>
      <c r="E11" s="10"/>
      <c r="I11" s="23" t="s">
        <v>133</v>
      </c>
    </row>
    <row r="12" spans="1:17" x14ac:dyDescent="0.25">
      <c r="A12" s="7" t="s">
        <v>6</v>
      </c>
      <c r="B12" s="8"/>
      <c r="C12" s="9"/>
      <c r="D12" s="10"/>
      <c r="E12" s="10"/>
      <c r="I12" s="23" t="s">
        <v>134</v>
      </c>
    </row>
    <row r="13" spans="1:17" x14ac:dyDescent="0.25">
      <c r="A13" s="7" t="s">
        <v>7</v>
      </c>
      <c r="B13" s="8"/>
      <c r="C13" s="9"/>
      <c r="D13" s="10"/>
      <c r="E13" s="10"/>
      <c r="I13" s="23" t="s">
        <v>135</v>
      </c>
    </row>
    <row r="14" spans="1:17" x14ac:dyDescent="0.25">
      <c r="A14" s="7" t="s">
        <v>8</v>
      </c>
      <c r="B14" s="8"/>
      <c r="C14" s="9"/>
      <c r="D14" s="10"/>
      <c r="E14" s="10"/>
      <c r="I14" s="23" t="s">
        <v>136</v>
      </c>
      <c r="L14" s="23" t="str">
        <f>P1</f>
        <v>000</v>
      </c>
    </row>
    <row r="15" spans="1:17" x14ac:dyDescent="0.25">
      <c r="A15" s="7" t="s">
        <v>9</v>
      </c>
      <c r="B15" s="8"/>
      <c r="C15" s="11"/>
      <c r="D15" s="10"/>
      <c r="E15" s="10"/>
      <c r="F15" s="5" t="s">
        <v>11</v>
      </c>
      <c r="G15" s="2"/>
      <c r="I15" s="23" t="s">
        <v>137</v>
      </c>
      <c r="L15" s="23" t="str">
        <f>MID(L14,2,2)</f>
        <v>00</v>
      </c>
      <c r="Q15" s="23" t="str">
        <f ca="1">IF(VALUE(MID(L14,1,1))&gt;0,IF(VALUE(L15)&lt;1,CONCATENATE(INDIRECT(CONCATENATE("C",MID(L14,1,1)))," bilhões"),IF(VALUE(MID(L14,1,1))=1,"Cento e ",CONCATENATE(INDIRECT(CONCATENATE("C",VALUE(MID(L14,1,1))))," e "))),"")</f>
        <v/>
      </c>
    </row>
    <row r="16" spans="1:17" x14ac:dyDescent="0.25">
      <c r="A16" s="7" t="s">
        <v>10</v>
      </c>
      <c r="B16" s="8"/>
      <c r="C16" s="12"/>
      <c r="D16" s="10"/>
      <c r="E16" s="10"/>
      <c r="I16" s="23" t="s">
        <v>138</v>
      </c>
      <c r="L16" s="23" t="str">
        <f>IF(VALUE(L15)&gt;0,IF(VALUE(MID(L15,1,1))&lt; 2,CONCATENATE("I",VALUE(L15)),CONCATENATE("J",MID(L15,1,1)-1)),"")</f>
        <v/>
      </c>
      <c r="M16" s="23" t="str">
        <f>IF(VALUE(MID(L15,2,1))&gt;0,CONCATENATE("I",MID(L15,2,1)),"")</f>
        <v/>
      </c>
      <c r="Q16" s="23" t="str">
        <f ca="1">IF(L16&lt;&gt;"",CONCATENATE(INDIRECT(L16),IF(M16&lt;&gt;"",IF(M16&lt;&gt;L16,IF(MID(L16,1,1)&lt;&gt;MID(M16,1,1),CONCATENATE(" e ",INDIRECT(M16)),""),""),""),IF(VALUE(L14)&gt;1," Bilhões", " Bilhão")),"")</f>
        <v/>
      </c>
    </row>
    <row r="17" spans="1:26" x14ac:dyDescent="0.25">
      <c r="I17" s="23" t="s">
        <v>139</v>
      </c>
    </row>
    <row r="18" spans="1:26" x14ac:dyDescent="0.25">
      <c r="B18" s="6" t="s">
        <v>12</v>
      </c>
      <c r="C18" s="2"/>
      <c r="D18" s="2"/>
      <c r="E18" s="2"/>
      <c r="F18" s="2"/>
      <c r="G18" s="2"/>
      <c r="I18" s="23" t="s">
        <v>140</v>
      </c>
    </row>
    <row r="19" spans="1:26" x14ac:dyDescent="0.25">
      <c r="A19" s="6" t="s">
        <v>13</v>
      </c>
      <c r="B19" s="2"/>
      <c r="C19" s="2"/>
      <c r="D19" s="2"/>
      <c r="E19" s="2"/>
      <c r="F19" s="2"/>
      <c r="G19" s="2"/>
      <c r="I19" s="23" t="s">
        <v>141</v>
      </c>
      <c r="L19" s="23" t="str">
        <f>P2</f>
        <v>000</v>
      </c>
    </row>
    <row r="20" spans="1:26" x14ac:dyDescent="0.25">
      <c r="A20" s="4" t="s">
        <v>14</v>
      </c>
      <c r="B20" s="2"/>
      <c r="C20" s="2"/>
      <c r="D20" s="2"/>
      <c r="E20" s="2"/>
      <c r="F20" s="2"/>
      <c r="G20" s="2"/>
      <c r="L20" s="23" t="str">
        <f>MID(L19,2,2)</f>
        <v>00</v>
      </c>
      <c r="Q20" s="23" t="str">
        <f ca="1">IF(VALUE(MID(L19,1,1))&gt;0,IF(VALUE(L20)&lt;1,CONCATENATE(INDIRECT(CONCATENATE("K",MID(L19,1,1)))," Milhões"),IF(VALUE(MID(L19,1,1))=1,"Cento e ",CONCATENATE(INDIRECT(CONCATENATE("K",VALUE(MID(L19,1,1))))," e "))),"")</f>
        <v/>
      </c>
    </row>
    <row r="21" spans="1:26" x14ac:dyDescent="0.25">
      <c r="I21" s="24">
        <f>G118</f>
        <v>0</v>
      </c>
      <c r="L21" s="23" t="str">
        <f>IF(VALUE(L20)&gt;0,IF(VALUE(MID(L20,1,1))&lt; 2,CONCATENATE("I",VALUE(L20)),CONCATENATE("J",MID(L20,1,1)-1)),"")</f>
        <v/>
      </c>
      <c r="M21" s="23" t="str">
        <f>IF(VALUE(MID(L20,2,1))&gt;0,CONCATENATE("I",MID(L20,2,1)),"")</f>
        <v/>
      </c>
      <c r="Q21" s="23" t="str">
        <f ca="1">IF(L21&lt;&gt;"",CONCATENATE(INDIRECT(L21),IF(M21&lt;&gt;"",IF(M21&lt;&gt;L21,IF(MID(L21,1,1)&lt;&gt;MID(M21,1,1),CONCATENATE(" e ",INDIRECT(M21)),""),""),""),IF(VALUE(L19)&gt;1,IF(VALUE(L24+L25)=0," Milhões de Reais"," Milhões e"),IF(VALUE(L24+L25+L28+L30)=0," Milhão de Reais"," Milhão"))),"")</f>
        <v/>
      </c>
    </row>
    <row r="22" spans="1:26" x14ac:dyDescent="0.25">
      <c r="A22" s="13" t="s">
        <v>15</v>
      </c>
      <c r="B22" s="13" t="s">
        <v>16</v>
      </c>
      <c r="C22" s="13" t="s">
        <v>17</v>
      </c>
      <c r="D22" s="13" t="s">
        <v>18</v>
      </c>
      <c r="E22" s="13" t="s">
        <v>19</v>
      </c>
      <c r="F22" s="13" t="s">
        <v>20</v>
      </c>
      <c r="G22" s="13" t="s">
        <v>21</v>
      </c>
    </row>
    <row r="23" spans="1:26" ht="123.75" x14ac:dyDescent="0.25">
      <c r="A23" s="14">
        <v>1</v>
      </c>
      <c r="B23" s="14" t="s">
        <v>22</v>
      </c>
      <c r="C23" s="16">
        <v>1056</v>
      </c>
      <c r="D23" s="17" t="s">
        <v>23</v>
      </c>
      <c r="E23" s="18"/>
      <c r="F23" s="19"/>
      <c r="G23" s="20">
        <f>IFERROR(C23*F23,0)</f>
        <v>0</v>
      </c>
      <c r="Z23" s="15">
        <v>25342</v>
      </c>
    </row>
    <row r="24" spans="1:26" ht="123.75" x14ac:dyDescent="0.25">
      <c r="A24" s="14">
        <v>2</v>
      </c>
      <c r="B24" s="14" t="s">
        <v>22</v>
      </c>
      <c r="C24" s="16">
        <v>43</v>
      </c>
      <c r="D24" s="17" t="s">
        <v>24</v>
      </c>
      <c r="E24" s="18"/>
      <c r="F24" s="19"/>
      <c r="G24" s="20">
        <f>IFERROR(C24*F24,0)</f>
        <v>0</v>
      </c>
      <c r="L24" s="23" t="str">
        <f>P3</f>
        <v>000</v>
      </c>
      <c r="Z24" s="15">
        <v>25343</v>
      </c>
    </row>
    <row r="25" spans="1:26" ht="135" x14ac:dyDescent="0.25">
      <c r="A25" s="14">
        <v>3</v>
      </c>
      <c r="B25" s="14" t="s">
        <v>25</v>
      </c>
      <c r="C25" s="16">
        <v>2608</v>
      </c>
      <c r="D25" s="17" t="s">
        <v>26</v>
      </c>
      <c r="E25" s="18"/>
      <c r="F25" s="19"/>
      <c r="G25" s="20">
        <f>IFERROR(C25*F25,0)</f>
        <v>0</v>
      </c>
      <c r="L25" s="23" t="str">
        <f>MID(L24,2,2)</f>
        <v>00</v>
      </c>
      <c r="Q25" s="23" t="str">
        <f ca="1">IF(VALUE(MID(L24,1,1))&gt;0,IF(VALUE(L25)&lt;1,CONCATENATE(INDIRECT(CONCATENATE("K",MID(L24,1,1))),IF(VALUE(L29+L30)=0," Mil Reais"," Mil e")),IF(VALUE(MID(L24,1,1))=1,"Cento e ",CONCATENATE(INDIRECT(CONCATENATE("K",VALUE(MID(L24,1,1))))," e "))),"")</f>
        <v/>
      </c>
      <c r="Z25" s="15">
        <v>25344</v>
      </c>
    </row>
    <row r="26" spans="1:26" ht="123.75" x14ac:dyDescent="0.25">
      <c r="A26" s="14">
        <v>4</v>
      </c>
      <c r="B26" s="14" t="s">
        <v>25</v>
      </c>
      <c r="C26" s="16">
        <v>33</v>
      </c>
      <c r="D26" s="17" t="s">
        <v>27</v>
      </c>
      <c r="E26" s="18"/>
      <c r="F26" s="19"/>
      <c r="G26" s="20">
        <f>IFERROR(C26*F26,0)</f>
        <v>0</v>
      </c>
      <c r="L26" s="23" t="str">
        <f>IF(VALUE(L25)&gt;0,IF(VALUE(MID(L25,1,1))&lt; 2,CONCATENATE("I",VALUE(L25)),CONCATENATE("J",MID(L25,1,1)-1)),"")</f>
        <v/>
      </c>
      <c r="M26" s="23" t="str">
        <f>IF(VALUE(MID(L25,2,1))&gt;0,CONCATENATE("I",MID(L25,2,1)),"")</f>
        <v/>
      </c>
      <c r="Q26" s="23" t="str">
        <f ca="1">IF(L26&lt;&gt;"",CONCATENATE(INDIRECT(L26),IF(M26&lt;&gt;"",IF(M26&lt;&gt;L26,IF(MID(L26,1,1)&lt;&gt;MID(M26,1,1),CONCATENATE(" e ",INDIRECT(M26)),""),""),""),IF(VALUE(L24)&gt;1,IF(VALUE(L29+L30)=0," Mil Reais"," Mil e"),IF(VALUE(L29+L30)=0," Mil Reais"," Mil e"))),"")</f>
        <v/>
      </c>
      <c r="Z26" s="15">
        <v>25345</v>
      </c>
    </row>
    <row r="27" spans="1:26" ht="112.5" x14ac:dyDescent="0.25">
      <c r="A27" s="14">
        <v>5</v>
      </c>
      <c r="B27" s="14" t="s">
        <v>22</v>
      </c>
      <c r="C27" s="16">
        <v>200</v>
      </c>
      <c r="D27" s="17" t="s">
        <v>28</v>
      </c>
      <c r="E27" s="18"/>
      <c r="F27" s="19"/>
      <c r="G27" s="20">
        <f>IFERROR(C27*F27,0)</f>
        <v>0</v>
      </c>
      <c r="Z27" s="15">
        <v>25346</v>
      </c>
    </row>
    <row r="28" spans="1:26" ht="45" x14ac:dyDescent="0.25">
      <c r="A28" s="14">
        <v>6</v>
      </c>
      <c r="B28" s="14" t="s">
        <v>29</v>
      </c>
      <c r="C28" s="16">
        <v>39</v>
      </c>
      <c r="D28" s="17" t="s">
        <v>30</v>
      </c>
      <c r="E28" s="18"/>
      <c r="F28" s="19"/>
      <c r="G28" s="20">
        <f>IFERROR(C28*F28,0)</f>
        <v>0</v>
      </c>
      <c r="Z28" s="15">
        <v>25347</v>
      </c>
    </row>
    <row r="29" spans="1:26" ht="112.5" x14ac:dyDescent="0.25">
      <c r="A29" s="14">
        <v>7</v>
      </c>
      <c r="B29" s="14" t="s">
        <v>25</v>
      </c>
      <c r="C29" s="16">
        <v>836</v>
      </c>
      <c r="D29" s="17" t="s">
        <v>31</v>
      </c>
      <c r="E29" s="18"/>
      <c r="F29" s="19"/>
      <c r="G29" s="20">
        <f>IFERROR(C29*F29,0)</f>
        <v>0</v>
      </c>
      <c r="L29" s="23" t="str">
        <f>P4</f>
        <v>000</v>
      </c>
      <c r="Z29" s="15">
        <v>25348</v>
      </c>
    </row>
    <row r="30" spans="1:26" ht="258.75" x14ac:dyDescent="0.25">
      <c r="A30" s="14">
        <v>8</v>
      </c>
      <c r="B30" s="14" t="s">
        <v>25</v>
      </c>
      <c r="C30" s="16">
        <v>1170</v>
      </c>
      <c r="D30" s="17" t="s">
        <v>32</v>
      </c>
      <c r="E30" s="18"/>
      <c r="F30" s="19"/>
      <c r="G30" s="20">
        <f>IFERROR(C30*F30,0)</f>
        <v>0</v>
      </c>
      <c r="L30" s="23" t="str">
        <f>MID(L29,2,2)</f>
        <v>00</v>
      </c>
      <c r="Q30" s="23" t="str">
        <f ca="1">IF(VALUE(MID(L29,1,1))&gt;0,IF(VALUE(L30)&lt;1,CONCATENATE(INDIRECT(CONCATENATE("K",MID(L29,1,1)))," Reais"),IF(VALUE(MID(L29,1,1))=1,"Cento e ",CONCATENATE(INDIRECT(CONCATENATE("K",VALUE(MID(L29,1,1))))," e "))),"")</f>
        <v/>
      </c>
      <c r="Z30" s="15">
        <v>25349</v>
      </c>
    </row>
    <row r="31" spans="1:26" ht="258.75" x14ac:dyDescent="0.25">
      <c r="A31" s="14">
        <v>9</v>
      </c>
      <c r="B31" s="14" t="s">
        <v>25</v>
      </c>
      <c r="C31" s="16">
        <v>730</v>
      </c>
      <c r="D31" s="17" t="s">
        <v>33</v>
      </c>
      <c r="E31" s="18"/>
      <c r="F31" s="19"/>
      <c r="G31" s="20">
        <f>IFERROR(C31*F31,0)</f>
        <v>0</v>
      </c>
      <c r="L31" s="23" t="str">
        <f>IF(VALUE(L30)&gt;0,IF(VALUE(MID(L30,1,1))&lt; 2,CONCATENATE("I",VALUE(L30)),CONCATENATE("J",MID(L30,1,1)-1)),"")</f>
        <v/>
      </c>
      <c r="M31" s="23" t="str">
        <f>IF(VALUE(MID(L30,2,1))&gt;0,CONCATENATE("I",MID(L30,2,1)),"")</f>
        <v/>
      </c>
      <c r="Q31" s="23" t="str">
        <f ca="1">IF(L31&lt;&gt;"",CONCATENATE(INDIRECT(L31),IF(M31&lt;&gt;"",IF(M31&lt;&gt;L31,IF(MID(L31,1,1)&lt;&gt;MID(M31,1,1),CONCATENATE(" e ",INDIRECT(M31)),""),""),""),IF(VALUE(L29)&gt;1," Reais", " Real")),"")</f>
        <v/>
      </c>
      <c r="Z31" s="15">
        <v>25350</v>
      </c>
    </row>
    <row r="32" spans="1:26" ht="213.75" x14ac:dyDescent="0.25">
      <c r="A32" s="14">
        <v>10</v>
      </c>
      <c r="B32" s="14" t="s">
        <v>22</v>
      </c>
      <c r="C32" s="16">
        <v>432</v>
      </c>
      <c r="D32" s="17" t="s">
        <v>34</v>
      </c>
      <c r="E32" s="18"/>
      <c r="F32" s="19"/>
      <c r="G32" s="20">
        <f>IFERROR(C32*F32,0)</f>
        <v>0</v>
      </c>
      <c r="Z32" s="15">
        <v>25351</v>
      </c>
    </row>
    <row r="33" spans="1:26" ht="202.5" x14ac:dyDescent="0.25">
      <c r="A33" s="14">
        <v>11</v>
      </c>
      <c r="B33" s="14" t="s">
        <v>22</v>
      </c>
      <c r="C33" s="16">
        <v>60</v>
      </c>
      <c r="D33" s="17" t="s">
        <v>35</v>
      </c>
      <c r="E33" s="18"/>
      <c r="F33" s="19"/>
      <c r="G33" s="20">
        <f>IFERROR(C33*F33,0)</f>
        <v>0</v>
      </c>
      <c r="Z33" s="15">
        <v>25352</v>
      </c>
    </row>
    <row r="34" spans="1:26" ht="202.5" x14ac:dyDescent="0.25">
      <c r="A34" s="14">
        <v>12</v>
      </c>
      <c r="B34" s="14" t="s">
        <v>22</v>
      </c>
      <c r="C34" s="16">
        <v>60</v>
      </c>
      <c r="D34" s="17" t="s">
        <v>36</v>
      </c>
      <c r="E34" s="18"/>
      <c r="F34" s="19"/>
      <c r="G34" s="20">
        <f>IFERROR(C34*F34,0)</f>
        <v>0</v>
      </c>
      <c r="Z34" s="15">
        <v>25353</v>
      </c>
    </row>
    <row r="35" spans="1:26" ht="157.5" x14ac:dyDescent="0.25">
      <c r="A35" s="14">
        <v>13</v>
      </c>
      <c r="B35" s="14" t="s">
        <v>22</v>
      </c>
      <c r="C35" s="16">
        <v>548</v>
      </c>
      <c r="D35" s="17" t="s">
        <v>37</v>
      </c>
      <c r="E35" s="18"/>
      <c r="F35" s="19"/>
      <c r="G35" s="20">
        <f>IFERROR(C35*F35,0)</f>
        <v>0</v>
      </c>
      <c r="L35" s="23" t="str">
        <f>P5</f>
        <v>000</v>
      </c>
      <c r="Z35" s="15">
        <v>25354</v>
      </c>
    </row>
    <row r="36" spans="1:26" ht="213.75" x14ac:dyDescent="0.25">
      <c r="A36" s="14">
        <v>14</v>
      </c>
      <c r="B36" s="14" t="s">
        <v>22</v>
      </c>
      <c r="C36" s="16">
        <v>62</v>
      </c>
      <c r="D36" s="17" t="s">
        <v>38</v>
      </c>
      <c r="E36" s="18"/>
      <c r="F36" s="19"/>
      <c r="G36" s="20">
        <f>IFERROR(C36*F36,0)</f>
        <v>0</v>
      </c>
      <c r="L36" s="23" t="str">
        <f>IF(L35&lt;&gt;"",IF(VALUE(L35)&gt;0,IF(VALUE(MID(L35,1,1))&lt; 2,CONCATENATE("I",VALUE(L35)),CONCATENATE("J",MID(L35,1,1)-1)),""),"")</f>
        <v/>
      </c>
      <c r="M36" s="23" t="str">
        <f>IF(VALUE(MID(L35,2,1))&gt;0,CONCATENATE("I",MID(L35,2,1)),"")</f>
        <v/>
      </c>
      <c r="Q36" s="23" t="str">
        <f ca="1">IF(L36&lt;&gt;"",CONCATENATE(INDIRECT(L36),IF(M36&lt;&gt;"",IF(M36&lt;&gt;L36,IF(MID(L36,1,1)&lt;&gt;MID(M36,1,1),CONCATENATE(" e ",INDIRECT(M36)),""),""),""),IF(VALUE(L35)&gt;1," Centavos"," Centavo")),"")</f>
        <v/>
      </c>
      <c r="Z36" s="15">
        <v>25355</v>
      </c>
    </row>
    <row r="37" spans="1:26" ht="123.75" x14ac:dyDescent="0.25">
      <c r="A37" s="14">
        <v>15</v>
      </c>
      <c r="B37" s="14" t="s">
        <v>22</v>
      </c>
      <c r="C37" s="16">
        <v>418</v>
      </c>
      <c r="D37" s="17" t="s">
        <v>39</v>
      </c>
      <c r="E37" s="18"/>
      <c r="F37" s="19"/>
      <c r="G37" s="20">
        <f>IFERROR(C37*F37,0)</f>
        <v>0</v>
      </c>
      <c r="Z37" s="15">
        <v>25356</v>
      </c>
    </row>
    <row r="38" spans="1:26" ht="135" x14ac:dyDescent="0.25">
      <c r="A38" s="14">
        <v>16</v>
      </c>
      <c r="B38" s="14" t="s">
        <v>22</v>
      </c>
      <c r="C38" s="16">
        <v>820</v>
      </c>
      <c r="D38" s="17" t="s">
        <v>40</v>
      </c>
      <c r="E38" s="18"/>
      <c r="F38" s="19"/>
      <c r="G38" s="20">
        <f>IFERROR(C38*F38,0)</f>
        <v>0</v>
      </c>
      <c r="Z38" s="15">
        <v>25357</v>
      </c>
    </row>
    <row r="39" spans="1:26" ht="135" x14ac:dyDescent="0.25">
      <c r="A39" s="14">
        <v>17</v>
      </c>
      <c r="B39" s="14" t="s">
        <v>22</v>
      </c>
      <c r="C39" s="16">
        <v>628</v>
      </c>
      <c r="D39" s="17" t="s">
        <v>41</v>
      </c>
      <c r="E39" s="18"/>
      <c r="F39" s="19"/>
      <c r="G39" s="20">
        <f>IFERROR(C39*F39,0)</f>
        <v>0</v>
      </c>
      <c r="Z39" s="15">
        <v>25358</v>
      </c>
    </row>
    <row r="40" spans="1:26" ht="135" x14ac:dyDescent="0.25">
      <c r="A40" s="14">
        <v>18</v>
      </c>
      <c r="B40" s="14" t="s">
        <v>42</v>
      </c>
      <c r="C40" s="16">
        <v>576</v>
      </c>
      <c r="D40" s="17" t="s">
        <v>43</v>
      </c>
      <c r="E40" s="18"/>
      <c r="F40" s="19"/>
      <c r="G40" s="20">
        <f>IFERROR(C40*F40,0)</f>
        <v>0</v>
      </c>
      <c r="Z40" s="15">
        <v>25359</v>
      </c>
    </row>
    <row r="41" spans="1:26" ht="225" x14ac:dyDescent="0.25">
      <c r="A41" s="14">
        <v>19</v>
      </c>
      <c r="B41" s="14" t="s">
        <v>22</v>
      </c>
      <c r="C41" s="16">
        <v>38</v>
      </c>
      <c r="D41" s="17" t="s">
        <v>44</v>
      </c>
      <c r="E41" s="18"/>
      <c r="F41" s="19"/>
      <c r="G41" s="20">
        <f>IFERROR(C41*F41,0)</f>
        <v>0</v>
      </c>
      <c r="Z41" s="15">
        <v>25360</v>
      </c>
    </row>
    <row r="42" spans="1:26" ht="112.5" x14ac:dyDescent="0.25">
      <c r="A42" s="14">
        <v>20</v>
      </c>
      <c r="B42" s="14" t="s">
        <v>22</v>
      </c>
      <c r="C42" s="16">
        <v>232</v>
      </c>
      <c r="D42" s="17" t="s">
        <v>45</v>
      </c>
      <c r="E42" s="18"/>
      <c r="F42" s="19"/>
      <c r="G42" s="20">
        <f>IFERROR(C42*F42,0)</f>
        <v>0</v>
      </c>
      <c r="Z42" s="15">
        <v>25361</v>
      </c>
    </row>
    <row r="43" spans="1:26" ht="157.5" x14ac:dyDescent="0.25">
      <c r="A43" s="14">
        <v>21</v>
      </c>
      <c r="B43" s="14" t="s">
        <v>22</v>
      </c>
      <c r="C43" s="16">
        <v>166</v>
      </c>
      <c r="D43" s="17" t="s">
        <v>46</v>
      </c>
      <c r="E43" s="18"/>
      <c r="F43" s="19"/>
      <c r="G43" s="20">
        <f>IFERROR(C43*F43,0)</f>
        <v>0</v>
      </c>
      <c r="Z43" s="15">
        <v>25362</v>
      </c>
    </row>
    <row r="44" spans="1:26" x14ac:dyDescent="0.25">
      <c r="A44" s="14">
        <v>22</v>
      </c>
      <c r="B44" s="14" t="s">
        <v>22</v>
      </c>
      <c r="C44" s="16">
        <v>520</v>
      </c>
      <c r="D44" s="17" t="s">
        <v>47</v>
      </c>
      <c r="E44" s="18"/>
      <c r="F44" s="19"/>
      <c r="G44" s="20">
        <f>IFERROR(C44*F44,0)</f>
        <v>0</v>
      </c>
      <c r="Z44" s="15">
        <v>25363</v>
      </c>
    </row>
    <row r="45" spans="1:26" ht="180" x14ac:dyDescent="0.25">
      <c r="A45" s="14">
        <v>23</v>
      </c>
      <c r="B45" s="14" t="s">
        <v>48</v>
      </c>
      <c r="C45" s="16">
        <v>56</v>
      </c>
      <c r="D45" s="17" t="s">
        <v>49</v>
      </c>
      <c r="E45" s="18"/>
      <c r="F45" s="19"/>
      <c r="G45" s="20">
        <f>IFERROR(C45*F45,0)</f>
        <v>0</v>
      </c>
      <c r="Z45" s="15">
        <v>25695</v>
      </c>
    </row>
    <row r="46" spans="1:26" ht="202.5" x14ac:dyDescent="0.25">
      <c r="A46" s="14">
        <v>24</v>
      </c>
      <c r="B46" s="14" t="s">
        <v>48</v>
      </c>
      <c r="C46" s="16">
        <v>391</v>
      </c>
      <c r="D46" s="17" t="s">
        <v>50</v>
      </c>
      <c r="E46" s="18"/>
      <c r="F46" s="19"/>
      <c r="G46" s="20">
        <f>IFERROR(C46*F46,0)</f>
        <v>0</v>
      </c>
      <c r="Z46" s="15">
        <v>25696</v>
      </c>
    </row>
    <row r="47" spans="1:26" ht="56.25" x14ac:dyDescent="0.25">
      <c r="A47" s="14">
        <v>25</v>
      </c>
      <c r="B47" s="14" t="s">
        <v>48</v>
      </c>
      <c r="C47" s="16">
        <v>52</v>
      </c>
      <c r="D47" s="17" t="s">
        <v>51</v>
      </c>
      <c r="E47" s="18"/>
      <c r="F47" s="19"/>
      <c r="G47" s="20">
        <f>IFERROR(C47*F47,0)</f>
        <v>0</v>
      </c>
      <c r="Z47" s="15">
        <v>25697</v>
      </c>
    </row>
    <row r="48" spans="1:26" ht="33.75" x14ac:dyDescent="0.25">
      <c r="A48" s="14">
        <v>26</v>
      </c>
      <c r="B48" s="14" t="s">
        <v>48</v>
      </c>
      <c r="C48" s="16">
        <v>22</v>
      </c>
      <c r="D48" s="17" t="s">
        <v>52</v>
      </c>
      <c r="E48" s="18"/>
      <c r="F48" s="19"/>
      <c r="G48" s="20">
        <f>IFERROR(C48*F48,0)</f>
        <v>0</v>
      </c>
      <c r="Z48" s="15">
        <v>25698</v>
      </c>
    </row>
    <row r="49" spans="1:26" ht="123.75" x14ac:dyDescent="0.25">
      <c r="A49" s="14">
        <v>27</v>
      </c>
      <c r="B49" s="14" t="s">
        <v>48</v>
      </c>
      <c r="C49" s="16">
        <v>1525</v>
      </c>
      <c r="D49" s="17" t="s">
        <v>53</v>
      </c>
      <c r="E49" s="18"/>
      <c r="F49" s="19"/>
      <c r="G49" s="20">
        <f>IFERROR(C49*F49,0)</f>
        <v>0</v>
      </c>
      <c r="Z49" s="15">
        <v>25699</v>
      </c>
    </row>
    <row r="50" spans="1:26" ht="123.75" x14ac:dyDescent="0.25">
      <c r="A50" s="14">
        <v>28</v>
      </c>
      <c r="B50" s="14" t="s">
        <v>48</v>
      </c>
      <c r="C50" s="16">
        <v>562</v>
      </c>
      <c r="D50" s="17" t="s">
        <v>54</v>
      </c>
      <c r="E50" s="18"/>
      <c r="F50" s="19"/>
      <c r="G50" s="20">
        <f>IFERROR(C50*F50,0)</f>
        <v>0</v>
      </c>
      <c r="Z50" s="15">
        <v>25700</v>
      </c>
    </row>
    <row r="51" spans="1:26" ht="123.75" x14ac:dyDescent="0.25">
      <c r="A51" s="14">
        <v>29</v>
      </c>
      <c r="B51" s="14" t="s">
        <v>48</v>
      </c>
      <c r="C51" s="16">
        <v>2398</v>
      </c>
      <c r="D51" s="17" t="s">
        <v>55</v>
      </c>
      <c r="E51" s="18"/>
      <c r="F51" s="19"/>
      <c r="G51" s="20">
        <f>IFERROR(C51*F51,0)</f>
        <v>0</v>
      </c>
      <c r="Z51" s="15">
        <v>25701</v>
      </c>
    </row>
    <row r="52" spans="1:26" ht="67.5" x14ac:dyDescent="0.25">
      <c r="A52" s="14">
        <v>30</v>
      </c>
      <c r="B52" s="14" t="s">
        <v>48</v>
      </c>
      <c r="C52" s="16">
        <v>400</v>
      </c>
      <c r="D52" s="17" t="s">
        <v>56</v>
      </c>
      <c r="E52" s="18"/>
      <c r="F52" s="19"/>
      <c r="G52" s="20">
        <f>IFERROR(C52*F52,0)</f>
        <v>0</v>
      </c>
      <c r="Z52" s="15">
        <v>25702</v>
      </c>
    </row>
    <row r="53" spans="1:26" ht="157.5" x14ac:dyDescent="0.25">
      <c r="A53" s="14">
        <v>31</v>
      </c>
      <c r="B53" s="14" t="s">
        <v>48</v>
      </c>
      <c r="C53" s="16">
        <v>450</v>
      </c>
      <c r="D53" s="17" t="s">
        <v>57</v>
      </c>
      <c r="E53" s="18"/>
      <c r="F53" s="19"/>
      <c r="G53" s="20">
        <f>IFERROR(C53*F53,0)</f>
        <v>0</v>
      </c>
      <c r="Z53" s="15">
        <v>25703</v>
      </c>
    </row>
    <row r="54" spans="1:26" ht="67.5" x14ac:dyDescent="0.25">
      <c r="A54" s="14">
        <v>32</v>
      </c>
      <c r="B54" s="14" t="s">
        <v>48</v>
      </c>
      <c r="C54" s="16">
        <v>303</v>
      </c>
      <c r="D54" s="17" t="s">
        <v>58</v>
      </c>
      <c r="E54" s="18"/>
      <c r="F54" s="19"/>
      <c r="G54" s="20">
        <f>IFERROR(C54*F54,0)</f>
        <v>0</v>
      </c>
      <c r="Z54" s="15">
        <v>25704</v>
      </c>
    </row>
    <row r="55" spans="1:26" ht="135" x14ac:dyDescent="0.25">
      <c r="A55" s="14">
        <v>33</v>
      </c>
      <c r="B55" s="14" t="s">
        <v>48</v>
      </c>
      <c r="C55" s="16">
        <v>303</v>
      </c>
      <c r="D55" s="17" t="s">
        <v>59</v>
      </c>
      <c r="E55" s="18"/>
      <c r="F55" s="19"/>
      <c r="G55" s="20">
        <f>IFERROR(C55*F55,0)</f>
        <v>0</v>
      </c>
      <c r="Z55" s="15">
        <v>25705</v>
      </c>
    </row>
    <row r="56" spans="1:26" ht="135" x14ac:dyDescent="0.25">
      <c r="A56" s="14">
        <v>34</v>
      </c>
      <c r="B56" s="14" t="s">
        <v>48</v>
      </c>
      <c r="C56" s="16">
        <v>1440</v>
      </c>
      <c r="D56" s="17" t="s">
        <v>60</v>
      </c>
      <c r="E56" s="18"/>
      <c r="F56" s="19"/>
      <c r="G56" s="20">
        <f>IFERROR(C56*F56,0)</f>
        <v>0</v>
      </c>
      <c r="Z56" s="15">
        <v>25706</v>
      </c>
    </row>
    <row r="57" spans="1:26" ht="191.25" x14ac:dyDescent="0.25">
      <c r="A57" s="14">
        <v>35</v>
      </c>
      <c r="B57" s="14" t="s">
        <v>48</v>
      </c>
      <c r="C57" s="16">
        <v>1800</v>
      </c>
      <c r="D57" s="17" t="s">
        <v>61</v>
      </c>
      <c r="E57" s="18"/>
      <c r="F57" s="19"/>
      <c r="G57" s="20">
        <f>IFERROR(C57*F57,0)</f>
        <v>0</v>
      </c>
      <c r="Z57" s="15">
        <v>25707</v>
      </c>
    </row>
    <row r="58" spans="1:26" ht="191.25" x14ac:dyDescent="0.25">
      <c r="A58" s="14">
        <v>36</v>
      </c>
      <c r="B58" s="14" t="s">
        <v>48</v>
      </c>
      <c r="C58" s="16">
        <v>121</v>
      </c>
      <c r="D58" s="17" t="s">
        <v>62</v>
      </c>
      <c r="E58" s="18"/>
      <c r="F58" s="19"/>
      <c r="G58" s="20">
        <f>IFERROR(C58*F58,0)</f>
        <v>0</v>
      </c>
      <c r="Z58" s="15">
        <v>25708</v>
      </c>
    </row>
    <row r="59" spans="1:26" ht="22.5" x14ac:dyDescent="0.25">
      <c r="A59" s="14">
        <v>37</v>
      </c>
      <c r="B59" s="14" t="s">
        <v>48</v>
      </c>
      <c r="C59" s="16">
        <v>72</v>
      </c>
      <c r="D59" s="17" t="s">
        <v>63</v>
      </c>
      <c r="E59" s="18"/>
      <c r="F59" s="19"/>
      <c r="G59" s="20">
        <f>IFERROR(C59*F59,0)</f>
        <v>0</v>
      </c>
      <c r="Z59" s="15">
        <v>25709</v>
      </c>
    </row>
    <row r="60" spans="1:26" ht="101.25" x14ac:dyDescent="0.25">
      <c r="A60" s="14">
        <v>38</v>
      </c>
      <c r="B60" s="14" t="s">
        <v>22</v>
      </c>
      <c r="C60" s="16">
        <v>4567</v>
      </c>
      <c r="D60" s="17" t="s">
        <v>64</v>
      </c>
      <c r="E60" s="18"/>
      <c r="F60" s="19"/>
      <c r="G60" s="20">
        <f>IFERROR(C60*F60,0)</f>
        <v>0</v>
      </c>
      <c r="Z60" s="15">
        <v>25710</v>
      </c>
    </row>
    <row r="61" spans="1:26" ht="56.25" x14ac:dyDescent="0.25">
      <c r="A61" s="14">
        <v>39</v>
      </c>
      <c r="B61" s="14" t="s">
        <v>22</v>
      </c>
      <c r="C61" s="16">
        <v>135</v>
      </c>
      <c r="D61" s="17" t="s">
        <v>65</v>
      </c>
      <c r="E61" s="18"/>
      <c r="F61" s="19"/>
      <c r="G61" s="20">
        <f>IFERROR(C61*F61,0)</f>
        <v>0</v>
      </c>
      <c r="Z61" s="15">
        <v>25711</v>
      </c>
    </row>
    <row r="62" spans="1:26" ht="101.25" x14ac:dyDescent="0.25">
      <c r="A62" s="14">
        <v>44</v>
      </c>
      <c r="B62" s="14" t="s">
        <v>22</v>
      </c>
      <c r="C62" s="16">
        <v>1305</v>
      </c>
      <c r="D62" s="17" t="s">
        <v>66</v>
      </c>
      <c r="E62" s="18"/>
      <c r="F62" s="19"/>
      <c r="G62" s="20">
        <f>IFERROR(C62*F62,0)</f>
        <v>0</v>
      </c>
      <c r="Z62" s="15">
        <v>25712</v>
      </c>
    </row>
    <row r="63" spans="1:26" ht="78.75" x14ac:dyDescent="0.25">
      <c r="A63" s="14">
        <v>45</v>
      </c>
      <c r="B63" s="14" t="s">
        <v>22</v>
      </c>
      <c r="C63" s="16">
        <v>202</v>
      </c>
      <c r="D63" s="17" t="s">
        <v>67</v>
      </c>
      <c r="E63" s="18"/>
      <c r="F63" s="19"/>
      <c r="G63" s="20">
        <f>IFERROR(C63*F63,0)</f>
        <v>0</v>
      </c>
      <c r="Z63" s="15">
        <v>25713</v>
      </c>
    </row>
    <row r="64" spans="1:26" ht="78.75" x14ac:dyDescent="0.25">
      <c r="A64" s="14">
        <v>46</v>
      </c>
      <c r="B64" s="14" t="s">
        <v>22</v>
      </c>
      <c r="C64" s="16">
        <v>452</v>
      </c>
      <c r="D64" s="17" t="s">
        <v>68</v>
      </c>
      <c r="E64" s="18"/>
      <c r="F64" s="19"/>
      <c r="G64" s="20">
        <f>IFERROR(C64*F64,0)</f>
        <v>0</v>
      </c>
      <c r="Z64" s="15">
        <v>25714</v>
      </c>
    </row>
    <row r="65" spans="1:26" ht="78.75" x14ac:dyDescent="0.25">
      <c r="A65" s="14">
        <v>47</v>
      </c>
      <c r="B65" s="14" t="s">
        <v>22</v>
      </c>
      <c r="C65" s="16">
        <v>167</v>
      </c>
      <c r="D65" s="17" t="s">
        <v>69</v>
      </c>
      <c r="E65" s="18"/>
      <c r="F65" s="19"/>
      <c r="G65" s="20">
        <f>IFERROR(C65*F65,0)</f>
        <v>0</v>
      </c>
      <c r="Z65" s="15">
        <v>25715</v>
      </c>
    </row>
    <row r="66" spans="1:26" ht="78.75" x14ac:dyDescent="0.25">
      <c r="A66" s="14">
        <v>48</v>
      </c>
      <c r="B66" s="14" t="s">
        <v>22</v>
      </c>
      <c r="C66" s="16">
        <v>3172</v>
      </c>
      <c r="D66" s="17" t="s">
        <v>70</v>
      </c>
      <c r="E66" s="18"/>
      <c r="F66" s="19"/>
      <c r="G66" s="20">
        <f>IFERROR(C66*F66,0)</f>
        <v>0</v>
      </c>
      <c r="Z66" s="15">
        <v>25716</v>
      </c>
    </row>
    <row r="67" spans="1:26" ht="78.75" x14ac:dyDescent="0.25">
      <c r="A67" s="14">
        <v>49</v>
      </c>
      <c r="B67" s="14" t="s">
        <v>22</v>
      </c>
      <c r="C67" s="16">
        <v>387</v>
      </c>
      <c r="D67" s="17" t="s">
        <v>71</v>
      </c>
      <c r="E67" s="18"/>
      <c r="F67" s="19"/>
      <c r="G67" s="20">
        <f>IFERROR(C67*F67,0)</f>
        <v>0</v>
      </c>
      <c r="Z67" s="15">
        <v>25717</v>
      </c>
    </row>
    <row r="68" spans="1:26" ht="78.75" x14ac:dyDescent="0.25">
      <c r="A68" s="14">
        <v>50</v>
      </c>
      <c r="B68" s="14" t="s">
        <v>22</v>
      </c>
      <c r="C68" s="16">
        <v>324</v>
      </c>
      <c r="D68" s="17" t="s">
        <v>72</v>
      </c>
      <c r="E68" s="18"/>
      <c r="F68" s="19"/>
      <c r="G68" s="20">
        <f>IFERROR(C68*F68,0)</f>
        <v>0</v>
      </c>
      <c r="Z68" s="15">
        <v>25718</v>
      </c>
    </row>
    <row r="69" spans="1:26" ht="33.75" x14ac:dyDescent="0.25">
      <c r="A69" s="14">
        <v>51</v>
      </c>
      <c r="B69" s="14" t="s">
        <v>22</v>
      </c>
      <c r="C69" s="16">
        <v>620</v>
      </c>
      <c r="D69" s="17" t="s">
        <v>73</v>
      </c>
      <c r="E69" s="18"/>
      <c r="F69" s="19"/>
      <c r="G69" s="20">
        <f>IFERROR(C69*F69,0)</f>
        <v>0</v>
      </c>
      <c r="Z69" s="15">
        <v>25719</v>
      </c>
    </row>
    <row r="70" spans="1:26" ht="33.75" x14ac:dyDescent="0.25">
      <c r="A70" s="14">
        <v>52</v>
      </c>
      <c r="B70" s="14" t="s">
        <v>22</v>
      </c>
      <c r="C70" s="16">
        <v>30</v>
      </c>
      <c r="D70" s="17" t="s">
        <v>74</v>
      </c>
      <c r="E70" s="18"/>
      <c r="F70" s="19"/>
      <c r="G70" s="20">
        <f>IFERROR(C70*F70,0)</f>
        <v>0</v>
      </c>
      <c r="Z70" s="15">
        <v>25720</v>
      </c>
    </row>
    <row r="71" spans="1:26" ht="180" x14ac:dyDescent="0.25">
      <c r="A71" s="14">
        <v>53</v>
      </c>
      <c r="B71" s="14" t="s">
        <v>22</v>
      </c>
      <c r="C71" s="16">
        <v>250</v>
      </c>
      <c r="D71" s="17" t="s">
        <v>75</v>
      </c>
      <c r="E71" s="18"/>
      <c r="F71" s="19"/>
      <c r="G71" s="20">
        <f>IFERROR(C71*F71,0)</f>
        <v>0</v>
      </c>
      <c r="Z71" s="15">
        <v>25721</v>
      </c>
    </row>
    <row r="72" spans="1:26" ht="56.25" x14ac:dyDescent="0.25">
      <c r="A72" s="14">
        <v>54</v>
      </c>
      <c r="B72" s="14" t="s">
        <v>22</v>
      </c>
      <c r="C72" s="16">
        <v>305</v>
      </c>
      <c r="D72" s="17" t="s">
        <v>76</v>
      </c>
      <c r="E72" s="18"/>
      <c r="F72" s="19"/>
      <c r="G72" s="20">
        <f>IFERROR(C72*F72,0)</f>
        <v>0</v>
      </c>
      <c r="Z72" s="15">
        <v>25722</v>
      </c>
    </row>
    <row r="73" spans="1:26" ht="33.75" x14ac:dyDescent="0.25">
      <c r="A73" s="14">
        <v>55</v>
      </c>
      <c r="B73" s="14" t="s">
        <v>22</v>
      </c>
      <c r="C73" s="16">
        <v>250</v>
      </c>
      <c r="D73" s="17" t="s">
        <v>77</v>
      </c>
      <c r="E73" s="18"/>
      <c r="F73" s="19"/>
      <c r="G73" s="20">
        <f>IFERROR(C73*F73,0)</f>
        <v>0</v>
      </c>
      <c r="Z73" s="15">
        <v>25723</v>
      </c>
    </row>
    <row r="74" spans="1:26" ht="22.5" x14ac:dyDescent="0.25">
      <c r="A74" s="14">
        <v>56</v>
      </c>
      <c r="B74" s="14" t="s">
        <v>22</v>
      </c>
      <c r="C74" s="16">
        <v>100</v>
      </c>
      <c r="D74" s="17" t="s">
        <v>78</v>
      </c>
      <c r="E74" s="18"/>
      <c r="F74" s="19"/>
      <c r="G74" s="20">
        <f>IFERROR(C74*F74,0)</f>
        <v>0</v>
      </c>
      <c r="Z74" s="15">
        <v>25724</v>
      </c>
    </row>
    <row r="75" spans="1:26" ht="22.5" x14ac:dyDescent="0.25">
      <c r="A75" s="14">
        <v>57</v>
      </c>
      <c r="B75" s="14" t="s">
        <v>22</v>
      </c>
      <c r="C75" s="16">
        <v>150</v>
      </c>
      <c r="D75" s="17" t="s">
        <v>79</v>
      </c>
      <c r="E75" s="18"/>
      <c r="F75" s="19"/>
      <c r="G75" s="20">
        <f>IFERROR(C75*F75,0)</f>
        <v>0</v>
      </c>
      <c r="Z75" s="15">
        <v>25725</v>
      </c>
    </row>
    <row r="76" spans="1:26" ht="33.75" x14ac:dyDescent="0.25">
      <c r="A76" s="14">
        <v>58</v>
      </c>
      <c r="B76" s="14" t="s">
        <v>22</v>
      </c>
      <c r="C76" s="16">
        <v>280</v>
      </c>
      <c r="D76" s="17" t="s">
        <v>80</v>
      </c>
      <c r="E76" s="18"/>
      <c r="F76" s="19"/>
      <c r="G76" s="20">
        <f>IFERROR(C76*F76,0)</f>
        <v>0</v>
      </c>
      <c r="Z76" s="15">
        <v>25726</v>
      </c>
    </row>
    <row r="77" spans="1:26" ht="45" x14ac:dyDescent="0.25">
      <c r="A77" s="14">
        <v>65</v>
      </c>
      <c r="B77" s="14" t="s">
        <v>22</v>
      </c>
      <c r="C77" s="16">
        <v>140</v>
      </c>
      <c r="D77" s="17" t="s">
        <v>81</v>
      </c>
      <c r="E77" s="18"/>
      <c r="F77" s="19"/>
      <c r="G77" s="20">
        <f>IFERROR(C77*F77,0)</f>
        <v>0</v>
      </c>
      <c r="Z77" s="15">
        <v>25727</v>
      </c>
    </row>
    <row r="78" spans="1:26" ht="33.75" x14ac:dyDescent="0.25">
      <c r="A78" s="14">
        <v>66</v>
      </c>
      <c r="B78" s="14" t="s">
        <v>22</v>
      </c>
      <c r="C78" s="16">
        <v>15</v>
      </c>
      <c r="D78" s="17" t="s">
        <v>82</v>
      </c>
      <c r="E78" s="18"/>
      <c r="F78" s="19"/>
      <c r="G78" s="20">
        <f>IFERROR(C78*F78,0)</f>
        <v>0</v>
      </c>
      <c r="Z78" s="15">
        <v>25728</v>
      </c>
    </row>
    <row r="79" spans="1:26" ht="202.5" x14ac:dyDescent="0.25">
      <c r="A79" s="14">
        <v>67</v>
      </c>
      <c r="B79" s="14" t="s">
        <v>22</v>
      </c>
      <c r="C79" s="16">
        <v>75</v>
      </c>
      <c r="D79" s="17" t="s">
        <v>83</v>
      </c>
      <c r="E79" s="18"/>
      <c r="F79" s="19"/>
      <c r="G79" s="20">
        <f>IFERROR(C79*F79,0)</f>
        <v>0</v>
      </c>
      <c r="Z79" s="15">
        <v>25729</v>
      </c>
    </row>
    <row r="80" spans="1:26" ht="258.75" x14ac:dyDescent="0.25">
      <c r="A80" s="14">
        <v>68</v>
      </c>
      <c r="B80" s="14" t="s">
        <v>22</v>
      </c>
      <c r="C80" s="16">
        <v>350</v>
      </c>
      <c r="D80" s="17" t="s">
        <v>84</v>
      </c>
      <c r="E80" s="18"/>
      <c r="F80" s="19"/>
      <c r="G80" s="20">
        <f>IFERROR(C80*F80,0)</f>
        <v>0</v>
      </c>
      <c r="Z80" s="15">
        <v>25730</v>
      </c>
    </row>
    <row r="81" spans="1:26" ht="180" x14ac:dyDescent="0.25">
      <c r="A81" s="14">
        <v>69</v>
      </c>
      <c r="B81" s="14" t="s">
        <v>22</v>
      </c>
      <c r="C81" s="16">
        <v>1775</v>
      </c>
      <c r="D81" s="17" t="s">
        <v>85</v>
      </c>
      <c r="E81" s="18"/>
      <c r="F81" s="19"/>
      <c r="G81" s="20">
        <f>IFERROR(C81*F81,0)</f>
        <v>0</v>
      </c>
      <c r="Z81" s="15">
        <v>25731</v>
      </c>
    </row>
    <row r="82" spans="1:26" x14ac:dyDescent="0.25">
      <c r="A82" s="14">
        <v>70</v>
      </c>
      <c r="B82" s="14" t="s">
        <v>22</v>
      </c>
      <c r="C82" s="16">
        <v>200</v>
      </c>
      <c r="D82" s="17" t="s">
        <v>86</v>
      </c>
      <c r="E82" s="18"/>
      <c r="F82" s="19"/>
      <c r="G82" s="20">
        <f>IFERROR(C82*F82,0)</f>
        <v>0</v>
      </c>
      <c r="Z82" s="15">
        <v>25732</v>
      </c>
    </row>
    <row r="83" spans="1:26" ht="45" x14ac:dyDescent="0.25">
      <c r="A83" s="14">
        <v>71</v>
      </c>
      <c r="B83" s="14" t="s">
        <v>22</v>
      </c>
      <c r="C83" s="16">
        <v>700</v>
      </c>
      <c r="D83" s="17" t="s">
        <v>87</v>
      </c>
      <c r="E83" s="18"/>
      <c r="F83" s="19"/>
      <c r="G83" s="20">
        <f>IFERROR(C83*F83,0)</f>
        <v>0</v>
      </c>
      <c r="Z83" s="15">
        <v>25733</v>
      </c>
    </row>
    <row r="84" spans="1:26" ht="67.5" x14ac:dyDescent="0.25">
      <c r="A84" s="14">
        <v>72</v>
      </c>
      <c r="B84" s="14" t="s">
        <v>22</v>
      </c>
      <c r="C84" s="16">
        <v>3000</v>
      </c>
      <c r="D84" s="17" t="s">
        <v>88</v>
      </c>
      <c r="E84" s="18"/>
      <c r="F84" s="19"/>
      <c r="G84" s="20">
        <f>IFERROR(C84*F84,0)</f>
        <v>0</v>
      </c>
      <c r="Z84" s="15">
        <v>25734</v>
      </c>
    </row>
    <row r="85" spans="1:26" ht="78.75" x14ac:dyDescent="0.25">
      <c r="A85" s="14">
        <v>73</v>
      </c>
      <c r="B85" s="14" t="s">
        <v>22</v>
      </c>
      <c r="C85" s="16">
        <v>810</v>
      </c>
      <c r="D85" s="17" t="s">
        <v>89</v>
      </c>
      <c r="E85" s="18"/>
      <c r="F85" s="19"/>
      <c r="G85" s="20">
        <f>IFERROR(C85*F85,0)</f>
        <v>0</v>
      </c>
      <c r="Z85" s="15">
        <v>25735</v>
      </c>
    </row>
    <row r="86" spans="1:26" ht="90" x14ac:dyDescent="0.25">
      <c r="A86" s="14">
        <v>74</v>
      </c>
      <c r="B86" s="14" t="s">
        <v>22</v>
      </c>
      <c r="C86" s="16">
        <v>810</v>
      </c>
      <c r="D86" s="17" t="s">
        <v>90</v>
      </c>
      <c r="E86" s="18"/>
      <c r="F86" s="19"/>
      <c r="G86" s="20">
        <f>IFERROR(C86*F86,0)</f>
        <v>0</v>
      </c>
      <c r="Z86" s="15">
        <v>25736</v>
      </c>
    </row>
    <row r="87" spans="1:26" ht="90" x14ac:dyDescent="0.25">
      <c r="A87" s="14">
        <v>75</v>
      </c>
      <c r="B87" s="14" t="s">
        <v>22</v>
      </c>
      <c r="C87" s="16">
        <v>1135</v>
      </c>
      <c r="D87" s="17" t="s">
        <v>91</v>
      </c>
      <c r="E87" s="18"/>
      <c r="F87" s="19"/>
      <c r="G87" s="20">
        <f>IFERROR(C87*F87,0)</f>
        <v>0</v>
      </c>
      <c r="Z87" s="15">
        <v>25737</v>
      </c>
    </row>
    <row r="88" spans="1:26" ht="146.25" x14ac:dyDescent="0.25">
      <c r="A88" s="14">
        <v>76</v>
      </c>
      <c r="B88" s="14" t="s">
        <v>22</v>
      </c>
      <c r="C88" s="16">
        <v>795</v>
      </c>
      <c r="D88" s="17" t="s">
        <v>92</v>
      </c>
      <c r="E88" s="18"/>
      <c r="F88" s="19"/>
      <c r="G88" s="20">
        <f>IFERROR(C88*F88,0)</f>
        <v>0</v>
      </c>
      <c r="Z88" s="15">
        <v>25738</v>
      </c>
    </row>
    <row r="89" spans="1:26" ht="146.25" x14ac:dyDescent="0.25">
      <c r="A89" s="14">
        <v>77</v>
      </c>
      <c r="B89" s="14" t="s">
        <v>22</v>
      </c>
      <c r="C89" s="16">
        <v>2950</v>
      </c>
      <c r="D89" s="17" t="s">
        <v>93</v>
      </c>
      <c r="E89" s="18"/>
      <c r="F89" s="19"/>
      <c r="G89" s="20">
        <f>IFERROR(C89*F89,0)</f>
        <v>0</v>
      </c>
      <c r="Z89" s="15">
        <v>25739</v>
      </c>
    </row>
    <row r="90" spans="1:26" ht="123.75" x14ac:dyDescent="0.25">
      <c r="A90" s="14">
        <v>78</v>
      </c>
      <c r="B90" s="14" t="s">
        <v>22</v>
      </c>
      <c r="C90" s="16">
        <v>1000</v>
      </c>
      <c r="D90" s="17" t="s">
        <v>94</v>
      </c>
      <c r="E90" s="18"/>
      <c r="F90" s="19"/>
      <c r="G90" s="20">
        <f>IFERROR(C90*F90,0)</f>
        <v>0</v>
      </c>
      <c r="Z90" s="15">
        <v>25740</v>
      </c>
    </row>
    <row r="91" spans="1:26" ht="123.75" x14ac:dyDescent="0.25">
      <c r="A91" s="14">
        <v>79</v>
      </c>
      <c r="B91" s="14" t="s">
        <v>22</v>
      </c>
      <c r="C91" s="16">
        <v>280</v>
      </c>
      <c r="D91" s="17" t="s">
        <v>95</v>
      </c>
      <c r="E91" s="18"/>
      <c r="F91" s="19"/>
      <c r="G91" s="20">
        <f>IFERROR(C91*F91,0)</f>
        <v>0</v>
      </c>
      <c r="Z91" s="15">
        <v>25741</v>
      </c>
    </row>
    <row r="92" spans="1:26" ht="90" x14ac:dyDescent="0.25">
      <c r="A92" s="14">
        <v>80</v>
      </c>
      <c r="B92" s="14" t="s">
        <v>22</v>
      </c>
      <c r="C92" s="16">
        <v>4170</v>
      </c>
      <c r="D92" s="17" t="s">
        <v>96</v>
      </c>
      <c r="E92" s="18"/>
      <c r="F92" s="19"/>
      <c r="G92" s="20">
        <f>IFERROR(C92*F92,0)</f>
        <v>0</v>
      </c>
      <c r="Z92" s="15">
        <v>25742</v>
      </c>
    </row>
    <row r="93" spans="1:26" ht="112.5" x14ac:dyDescent="0.25">
      <c r="A93" s="14">
        <v>81</v>
      </c>
      <c r="B93" s="14" t="s">
        <v>22</v>
      </c>
      <c r="C93" s="16">
        <v>3450</v>
      </c>
      <c r="D93" s="17" t="s">
        <v>97</v>
      </c>
      <c r="E93" s="18"/>
      <c r="F93" s="19"/>
      <c r="G93" s="20">
        <f>IFERROR(C93*F93,0)</f>
        <v>0</v>
      </c>
      <c r="Z93" s="15">
        <v>25743</v>
      </c>
    </row>
    <row r="94" spans="1:26" ht="123.75" x14ac:dyDescent="0.25">
      <c r="A94" s="14">
        <v>82</v>
      </c>
      <c r="B94" s="14" t="s">
        <v>22</v>
      </c>
      <c r="C94" s="16">
        <v>2250</v>
      </c>
      <c r="D94" s="17" t="s">
        <v>98</v>
      </c>
      <c r="E94" s="18"/>
      <c r="F94" s="19"/>
      <c r="G94" s="20">
        <f>IFERROR(C94*F94,0)</f>
        <v>0</v>
      </c>
      <c r="Z94" s="15">
        <v>25744</v>
      </c>
    </row>
    <row r="95" spans="1:26" ht="90" x14ac:dyDescent="0.25">
      <c r="A95" s="14">
        <v>83</v>
      </c>
      <c r="B95" s="14" t="s">
        <v>22</v>
      </c>
      <c r="C95" s="16">
        <v>965</v>
      </c>
      <c r="D95" s="17" t="s">
        <v>99</v>
      </c>
      <c r="E95" s="18"/>
      <c r="F95" s="19"/>
      <c r="G95" s="20">
        <f>IFERROR(C95*F95,0)</f>
        <v>0</v>
      </c>
      <c r="Z95" s="15">
        <v>25745</v>
      </c>
    </row>
    <row r="96" spans="1:26" ht="90" x14ac:dyDescent="0.25">
      <c r="A96" s="14">
        <v>84</v>
      </c>
      <c r="B96" s="14" t="s">
        <v>22</v>
      </c>
      <c r="C96" s="16">
        <v>735</v>
      </c>
      <c r="D96" s="17" t="s">
        <v>100</v>
      </c>
      <c r="E96" s="18"/>
      <c r="F96" s="19"/>
      <c r="G96" s="20">
        <f>IFERROR(C96*F96,0)</f>
        <v>0</v>
      </c>
      <c r="Z96" s="15">
        <v>25746</v>
      </c>
    </row>
    <row r="97" spans="1:26" ht="157.5" x14ac:dyDescent="0.25">
      <c r="A97" s="14">
        <v>85</v>
      </c>
      <c r="B97" s="14" t="s">
        <v>22</v>
      </c>
      <c r="C97" s="16">
        <v>70</v>
      </c>
      <c r="D97" s="17" t="s">
        <v>101</v>
      </c>
      <c r="E97" s="18"/>
      <c r="F97" s="19"/>
      <c r="G97" s="20">
        <f>IFERROR(C97*F97,0)</f>
        <v>0</v>
      </c>
      <c r="Z97" s="15">
        <v>25747</v>
      </c>
    </row>
    <row r="98" spans="1:26" ht="45" x14ac:dyDescent="0.25">
      <c r="A98" s="14">
        <v>86</v>
      </c>
      <c r="B98" s="14" t="s">
        <v>22</v>
      </c>
      <c r="C98" s="16">
        <v>1315</v>
      </c>
      <c r="D98" s="17" t="s">
        <v>102</v>
      </c>
      <c r="E98" s="18"/>
      <c r="F98" s="19"/>
      <c r="G98" s="20">
        <f>IFERROR(C98*F98,0)</f>
        <v>0</v>
      </c>
      <c r="Z98" s="15">
        <v>25748</v>
      </c>
    </row>
    <row r="99" spans="1:26" ht="90" x14ac:dyDescent="0.25">
      <c r="A99" s="14">
        <v>87</v>
      </c>
      <c r="B99" s="14" t="s">
        <v>22</v>
      </c>
      <c r="C99" s="16">
        <v>855</v>
      </c>
      <c r="D99" s="17" t="s">
        <v>103</v>
      </c>
      <c r="E99" s="18"/>
      <c r="F99" s="19"/>
      <c r="G99" s="20">
        <f>IFERROR(C99*F99,0)</f>
        <v>0</v>
      </c>
      <c r="Z99" s="15">
        <v>25749</v>
      </c>
    </row>
    <row r="100" spans="1:26" ht="123.75" x14ac:dyDescent="0.25">
      <c r="A100" s="14">
        <v>88</v>
      </c>
      <c r="B100" s="14" t="s">
        <v>22</v>
      </c>
      <c r="C100" s="16">
        <v>2110</v>
      </c>
      <c r="D100" s="17" t="s">
        <v>104</v>
      </c>
      <c r="E100" s="18"/>
      <c r="F100" s="19"/>
      <c r="G100" s="20">
        <f>IFERROR(C100*F100,0)</f>
        <v>0</v>
      </c>
      <c r="Z100" s="15">
        <v>25750</v>
      </c>
    </row>
    <row r="101" spans="1:26" ht="67.5" x14ac:dyDescent="0.25">
      <c r="A101" s="14">
        <v>89</v>
      </c>
      <c r="B101" s="14" t="s">
        <v>22</v>
      </c>
      <c r="C101" s="16">
        <v>1590</v>
      </c>
      <c r="D101" s="17" t="s">
        <v>105</v>
      </c>
      <c r="E101" s="18"/>
      <c r="F101" s="19"/>
      <c r="G101" s="20">
        <f>IFERROR(C101*F101,0)</f>
        <v>0</v>
      </c>
      <c r="Z101" s="15">
        <v>25751</v>
      </c>
    </row>
    <row r="102" spans="1:26" ht="168.75" x14ac:dyDescent="0.25">
      <c r="A102" s="14">
        <v>90</v>
      </c>
      <c r="B102" s="14" t="s">
        <v>22</v>
      </c>
      <c r="C102" s="16">
        <v>145</v>
      </c>
      <c r="D102" s="17" t="s">
        <v>106</v>
      </c>
      <c r="E102" s="18"/>
      <c r="F102" s="19"/>
      <c r="G102" s="20">
        <f>IFERROR(C102*F102,0)</f>
        <v>0</v>
      </c>
      <c r="Z102" s="15">
        <v>25752</v>
      </c>
    </row>
    <row r="103" spans="1:26" ht="146.25" x14ac:dyDescent="0.25">
      <c r="A103" s="14">
        <v>91</v>
      </c>
      <c r="B103" s="14" t="s">
        <v>22</v>
      </c>
      <c r="C103" s="16">
        <v>340</v>
      </c>
      <c r="D103" s="17" t="s">
        <v>107</v>
      </c>
      <c r="E103" s="18"/>
      <c r="F103" s="19"/>
      <c r="G103" s="20">
        <f>IFERROR(C103*F103,0)</f>
        <v>0</v>
      </c>
      <c r="Z103" s="15">
        <v>25753</v>
      </c>
    </row>
    <row r="104" spans="1:26" ht="157.5" x14ac:dyDescent="0.25">
      <c r="A104" s="14">
        <v>92</v>
      </c>
      <c r="B104" s="14" t="s">
        <v>22</v>
      </c>
      <c r="C104" s="16">
        <v>400</v>
      </c>
      <c r="D104" s="17" t="s">
        <v>108</v>
      </c>
      <c r="E104" s="18"/>
      <c r="F104" s="19"/>
      <c r="G104" s="20">
        <f>IFERROR(C104*F104,0)</f>
        <v>0</v>
      </c>
      <c r="Z104" s="15">
        <v>25754</v>
      </c>
    </row>
    <row r="105" spans="1:26" ht="112.5" x14ac:dyDescent="0.25">
      <c r="A105" s="14">
        <v>93</v>
      </c>
      <c r="B105" s="14" t="s">
        <v>22</v>
      </c>
      <c r="C105" s="16">
        <v>1200</v>
      </c>
      <c r="D105" s="17" t="s">
        <v>109</v>
      </c>
      <c r="E105" s="18"/>
      <c r="F105" s="19"/>
      <c r="G105" s="20">
        <f>IFERROR(C105*F105,0)</f>
        <v>0</v>
      </c>
      <c r="Z105" s="15">
        <v>25755</v>
      </c>
    </row>
    <row r="106" spans="1:26" ht="33.75" x14ac:dyDescent="0.25">
      <c r="A106" s="14">
        <v>94</v>
      </c>
      <c r="B106" s="14" t="s">
        <v>22</v>
      </c>
      <c r="C106" s="16">
        <v>3000</v>
      </c>
      <c r="D106" s="17" t="s">
        <v>110</v>
      </c>
      <c r="E106" s="18"/>
      <c r="F106" s="19"/>
      <c r="G106" s="20">
        <f>IFERROR(C106*F106,0)</f>
        <v>0</v>
      </c>
      <c r="Z106" s="15">
        <v>25756</v>
      </c>
    </row>
    <row r="107" spans="1:26" ht="33.75" x14ac:dyDescent="0.25">
      <c r="A107" s="14">
        <v>95</v>
      </c>
      <c r="B107" s="14" t="s">
        <v>22</v>
      </c>
      <c r="C107" s="16">
        <v>190</v>
      </c>
      <c r="D107" s="17" t="s">
        <v>111</v>
      </c>
      <c r="E107" s="18"/>
      <c r="F107" s="19"/>
      <c r="G107" s="20">
        <f>IFERROR(C107*F107,0)</f>
        <v>0</v>
      </c>
      <c r="Z107" s="15">
        <v>25757</v>
      </c>
    </row>
    <row r="108" spans="1:26" ht="22.5" x14ac:dyDescent="0.25">
      <c r="A108" s="14">
        <v>101</v>
      </c>
      <c r="B108" s="14" t="s">
        <v>22</v>
      </c>
      <c r="C108" s="16">
        <v>275</v>
      </c>
      <c r="D108" s="17" t="s">
        <v>112</v>
      </c>
      <c r="E108" s="18"/>
      <c r="F108" s="19"/>
      <c r="G108" s="20">
        <f>IFERROR(C108*F108,0)</f>
        <v>0</v>
      </c>
      <c r="Z108" s="15">
        <v>25758</v>
      </c>
    </row>
    <row r="109" spans="1:26" ht="90" x14ac:dyDescent="0.25">
      <c r="A109" s="14">
        <v>102</v>
      </c>
      <c r="B109" s="14" t="s">
        <v>22</v>
      </c>
      <c r="C109" s="16">
        <v>400</v>
      </c>
      <c r="D109" s="17" t="s">
        <v>113</v>
      </c>
      <c r="E109" s="18"/>
      <c r="F109" s="19"/>
      <c r="G109" s="20">
        <f>IFERROR(C109*F109,0)</f>
        <v>0</v>
      </c>
      <c r="Z109" s="15">
        <v>25759</v>
      </c>
    </row>
    <row r="110" spans="1:26" ht="168.75" x14ac:dyDescent="0.25">
      <c r="A110" s="14">
        <v>103</v>
      </c>
      <c r="B110" s="14" t="s">
        <v>22</v>
      </c>
      <c r="C110" s="16">
        <v>165</v>
      </c>
      <c r="D110" s="17" t="s">
        <v>114</v>
      </c>
      <c r="E110" s="18"/>
      <c r="F110" s="19"/>
      <c r="G110" s="20">
        <f>IFERROR(C110*F110,0)</f>
        <v>0</v>
      </c>
      <c r="Z110" s="15">
        <v>25760</v>
      </c>
    </row>
    <row r="111" spans="1:26" ht="90" x14ac:dyDescent="0.25">
      <c r="A111" s="14">
        <v>104</v>
      </c>
      <c r="B111" s="14" t="s">
        <v>22</v>
      </c>
      <c r="C111" s="16">
        <v>125</v>
      </c>
      <c r="D111" s="17" t="s">
        <v>115</v>
      </c>
      <c r="E111" s="18"/>
      <c r="F111" s="19"/>
      <c r="G111" s="20">
        <f>IFERROR(C111*F111,0)</f>
        <v>0</v>
      </c>
      <c r="Z111" s="15">
        <v>25761</v>
      </c>
    </row>
    <row r="112" spans="1:26" ht="78.75" x14ac:dyDescent="0.25">
      <c r="A112" s="14">
        <v>105</v>
      </c>
      <c r="B112" s="14" t="s">
        <v>22</v>
      </c>
      <c r="C112" s="16">
        <v>165</v>
      </c>
      <c r="D112" s="17" t="s">
        <v>116</v>
      </c>
      <c r="E112" s="18"/>
      <c r="F112" s="19"/>
      <c r="G112" s="20">
        <f>IFERROR(C112*F112,0)</f>
        <v>0</v>
      </c>
      <c r="Z112" s="15">
        <v>25762</v>
      </c>
    </row>
    <row r="113" spans="1:26" ht="78.75" x14ac:dyDescent="0.25">
      <c r="A113" s="14">
        <v>106</v>
      </c>
      <c r="B113" s="14" t="s">
        <v>22</v>
      </c>
      <c r="C113" s="16">
        <v>144</v>
      </c>
      <c r="D113" s="17" t="s">
        <v>117</v>
      </c>
      <c r="E113" s="18"/>
      <c r="F113" s="19"/>
      <c r="G113" s="20">
        <f>IFERROR(C113*F113,0)</f>
        <v>0</v>
      </c>
      <c r="Z113" s="15">
        <v>25763</v>
      </c>
    </row>
    <row r="114" spans="1:26" ht="67.5" x14ac:dyDescent="0.25">
      <c r="A114" s="14">
        <v>107</v>
      </c>
      <c r="B114" s="14" t="s">
        <v>22</v>
      </c>
      <c r="C114" s="16">
        <v>352</v>
      </c>
      <c r="D114" s="17" t="s">
        <v>118</v>
      </c>
      <c r="E114" s="18"/>
      <c r="F114" s="19"/>
      <c r="G114" s="20">
        <f>IFERROR(C114*F114,0)</f>
        <v>0</v>
      </c>
      <c r="Z114" s="15">
        <v>25764</v>
      </c>
    </row>
    <row r="115" spans="1:26" ht="33.75" x14ac:dyDescent="0.25">
      <c r="A115" s="14">
        <v>108</v>
      </c>
      <c r="B115" s="14" t="s">
        <v>22</v>
      </c>
      <c r="C115" s="16">
        <v>150</v>
      </c>
      <c r="D115" s="17" t="s">
        <v>119</v>
      </c>
      <c r="E115" s="18"/>
      <c r="F115" s="19"/>
      <c r="G115" s="20">
        <f>IFERROR(C115*F115,0)</f>
        <v>0</v>
      </c>
      <c r="Z115" s="15">
        <v>25765</v>
      </c>
    </row>
    <row r="116" spans="1:26" ht="45" x14ac:dyDescent="0.25">
      <c r="A116" s="14">
        <v>109</v>
      </c>
      <c r="B116" s="14" t="s">
        <v>22</v>
      </c>
      <c r="C116" s="16">
        <v>412</v>
      </c>
      <c r="D116" s="17" t="s">
        <v>120</v>
      </c>
      <c r="E116" s="18"/>
      <c r="F116" s="19"/>
      <c r="G116" s="20">
        <f>IFERROR(C116*F116,0)</f>
        <v>0</v>
      </c>
      <c r="Z116" s="15">
        <v>25766</v>
      </c>
    </row>
    <row r="117" spans="1:26" ht="101.25" x14ac:dyDescent="0.25">
      <c r="A117" s="14">
        <v>110</v>
      </c>
      <c r="B117" s="14" t="s">
        <v>22</v>
      </c>
      <c r="C117" s="16">
        <v>35</v>
      </c>
      <c r="D117" s="17" t="s">
        <v>121</v>
      </c>
      <c r="E117" s="18"/>
      <c r="F117" s="19"/>
      <c r="G117" s="20">
        <f>IFERROR(C117*F117,0)</f>
        <v>0</v>
      </c>
      <c r="Z117" s="15">
        <v>25767</v>
      </c>
    </row>
    <row r="118" spans="1:26" x14ac:dyDescent="0.25">
      <c r="G118" s="21">
        <f>SUM(G23:G24:G25:G26:G27:G28:G29:G30:G31:G32:G33:G34:G35:G36:G37:G38:G39:G40:G41:G42:G43:G44:G45:G46:G47:G48:G49:G50:G51:G52:G53:G54:G55:G56:G57:G58:G59:G60:G61:G62:G63:G64:G65:G66:G67:G68:G69:G70:G71:G72:G73:G74:G75:G76:G77:G78:G79:G80:G81:G82:G83:G84:G85:G86:G87:G88:G89:G90:G91:G92:G93:G94:G95:G96:G97:G98:G99:G100:G101:G102:G103:G104:G105:G106:G107:G108:G109:G110:G111:G112:G113:G114:G115:G116:G117)</f>
        <v>0</v>
      </c>
    </row>
    <row r="120" spans="1:26" x14ac:dyDescent="0.25">
      <c r="A120" s="22" t="s">
        <v>122</v>
      </c>
      <c r="B120" s="10"/>
      <c r="C120" s="25" t="str">
        <f ca="1">M8</f>
        <v xml:space="preserve">    </v>
      </c>
      <c r="D120" s="10"/>
      <c r="E120" s="10"/>
      <c r="F120" s="10"/>
      <c r="G120" s="10"/>
    </row>
    <row r="122" spans="1:26" x14ac:dyDescent="0.25">
      <c r="A122" s="6" t="s">
        <v>159</v>
      </c>
      <c r="B122" s="2"/>
      <c r="C122" s="2"/>
      <c r="D122" s="2"/>
      <c r="E122" s="6" t="s">
        <v>160</v>
      </c>
      <c r="F122" s="2"/>
      <c r="G122" s="2"/>
    </row>
    <row r="124" spans="1:26" x14ac:dyDescent="0.25">
      <c r="A124" s="6" t="s">
        <v>161</v>
      </c>
      <c r="B124" s="2"/>
      <c r="C124" s="2"/>
      <c r="D124" s="2"/>
      <c r="E124" s="6" t="s">
        <v>162</v>
      </c>
      <c r="F124" s="2"/>
      <c r="G124" s="2"/>
    </row>
    <row r="127" spans="1:26" ht="15.75" thickBot="1" x14ac:dyDescent="0.3"/>
    <row r="128" spans="1:26" x14ac:dyDescent="0.25">
      <c r="C128" s="26" t="s">
        <v>163</v>
      </c>
      <c r="D128" s="27"/>
      <c r="E128" s="27"/>
      <c r="F128" s="27"/>
    </row>
  </sheetData>
  <sheetProtection password="C703" sheet="1" objects="1" scenarios="1"/>
  <mergeCells count="29">
    <mergeCell ref="A122:D122"/>
    <mergeCell ref="E122:G122"/>
    <mergeCell ref="A124:D124"/>
    <mergeCell ref="E124:G124"/>
    <mergeCell ref="C128:F128"/>
    <mergeCell ref="A16:B16"/>
    <mergeCell ref="C16:E16"/>
    <mergeCell ref="F15:G15"/>
    <mergeCell ref="B18:G18"/>
    <mergeCell ref="A19:G19"/>
    <mergeCell ref="A120:B120"/>
    <mergeCell ref="C120:G120"/>
    <mergeCell ref="C12:E12"/>
    <mergeCell ref="A13:B13"/>
    <mergeCell ref="C13:E13"/>
    <mergeCell ref="A14:B14"/>
    <mergeCell ref="C14:E14"/>
    <mergeCell ref="A15:B15"/>
    <mergeCell ref="C15:E15"/>
    <mergeCell ref="D2:G2"/>
    <mergeCell ref="D3:G3"/>
    <mergeCell ref="A7:G7"/>
    <mergeCell ref="A8:G8"/>
    <mergeCell ref="A20:G20"/>
    <mergeCell ref="A10:B10"/>
    <mergeCell ref="C10:E10"/>
    <mergeCell ref="A11:B11"/>
    <mergeCell ref="C11:E11"/>
    <mergeCell ref="A12:B12"/>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Lote-1</vt:lpstr>
      <vt:lpstr>Plan2</vt:lpstr>
      <vt:lpstr>Plan3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licitação04</dc:creator>
  <cp:lastModifiedBy>licitação04</cp:lastModifiedBy>
  <dcterms:created xsi:type="dcterms:W3CDTF">2017-06-08T13:39:52Z</dcterms:created>
  <dcterms:modified xsi:type="dcterms:W3CDTF">2017-06-08T13:40:31Z</dcterms:modified>
</cp:coreProperties>
</file>