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03" lockStructure="1"/>
  <bookViews>
    <workbookView xWindow="480" yWindow="45" windowWidth="8595" windowHeight="12075"/>
  </bookViews>
  <sheets>
    <sheet name="Lote-1" sheetId="1" r:id="rId1"/>
    <sheet name="Plan2" sheetId="2" r:id="rId2"/>
    <sheet name="Plan3" sheetId="3" r:id="rId3"/>
  </sheets>
  <calcPr calcId="145621"/>
</workbook>
</file>

<file path=xl/calcChain.xml><?xml version="1.0" encoding="utf-8"?>
<calcChain xmlns="http://schemas.openxmlformats.org/spreadsheetml/2006/main">
  <c r="M1" i="1" l="1"/>
  <c r="P5" i="1" s="1"/>
  <c r="L35" i="1" s="1"/>
  <c r="I21"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P2" i="1" l="1"/>
  <c r="L19" i="1" s="1"/>
  <c r="P4" i="1"/>
  <c r="L29" i="1" s="1"/>
  <c r="P1" i="1"/>
  <c r="L14" i="1" s="1"/>
  <c r="P3" i="1"/>
  <c r="L24" i="1" s="1"/>
  <c r="L20" i="1"/>
  <c r="Q20" i="1"/>
  <c r="L30" i="1"/>
  <c r="Q30" i="1"/>
  <c r="L15" i="1"/>
  <c r="Q15" i="1"/>
  <c r="L25" i="1"/>
  <c r="Q25" i="1"/>
  <c r="L36" i="1"/>
  <c r="Q36" i="1" s="1"/>
  <c r="M36" i="1"/>
  <c r="M26" i="1" l="1"/>
  <c r="L26" i="1"/>
  <c r="Q26" i="1" s="1"/>
  <c r="M16" i="1"/>
  <c r="L16" i="1"/>
  <c r="Q16" i="1" s="1"/>
  <c r="M31" i="1"/>
  <c r="L31" i="1"/>
  <c r="Q31" i="1" s="1"/>
  <c r="M21" i="1"/>
  <c r="L21" i="1"/>
  <c r="Q21" i="1" s="1"/>
  <c r="M8" i="1" l="1"/>
  <c r="C154" i="1" s="1"/>
</calcChain>
</file>

<file path=xl/sharedStrings.xml><?xml version="1.0" encoding="utf-8"?>
<sst xmlns="http://schemas.openxmlformats.org/spreadsheetml/2006/main" count="323" uniqueCount="195">
  <si>
    <t>PREFEITURA MUNICIPAL DE CAMPOS BELOS - GO</t>
  </si>
  <si>
    <t>Planilha para Proposta do Pregão Nº 010/2017 Lote Nº 1</t>
  </si>
  <si>
    <t>PROPOSTA DE PREÇO</t>
  </si>
  <si>
    <t>Contratação de empresa para aquisição de mobílias, materiais e equipamentos para a Unidade de Pronto Atendimento – UPA, 24 horas, objeto da proposta nº10462.799000/1130-01, cadastrado no Sistema Integrado de Protocolo e Arquivo – SIPAR pelo nº 25000.115255/2013-20, habilitada pela Portaria nº1.580, de 01º de agosto de 2013, do Ministro do Estado de Saúde.</t>
  </si>
  <si>
    <t>Modalidade</t>
  </si>
  <si>
    <t>Empresa</t>
  </si>
  <si>
    <t>Endereço</t>
  </si>
  <si>
    <t>Bairro</t>
  </si>
  <si>
    <t>Cidade</t>
  </si>
  <si>
    <t>CPF/CNPJ:</t>
  </si>
  <si>
    <t>Dt. Expedição</t>
  </si>
  <si>
    <t>Carimbo</t>
  </si>
  <si>
    <t xml:space="preserve">Solicitamos fornecer, mediante apresentação de proposta, e observando as condições em anexo, o preço, qualidade e </t>
  </si>
  <si>
    <t xml:space="preserve">prazo de pagamento das mercadorias e/ou serviços abaixo especificados, a está comissão, no endereço acima citado. </t>
  </si>
  <si>
    <t>CAMPOS BELOS, 09:00  HORAS DO DIA  02/05/2017.</t>
  </si>
  <si>
    <t>Item</t>
  </si>
  <si>
    <t>Unidade</t>
  </si>
  <si>
    <t>Qtdade.</t>
  </si>
  <si>
    <t>Descrição do Produto</t>
  </si>
  <si>
    <t>Marca Proposta</t>
  </si>
  <si>
    <t>Valor Unitário</t>
  </si>
  <si>
    <t>Total</t>
  </si>
  <si>
    <t>UN</t>
  </si>
  <si>
    <t>COMPUTADOR: Processador: NO MÍNIMO INTEL CORE I3 ou AMD A10 ou superiores_x000D_
Disco rígido: MÍNIMO DE 500 GB_x000D_
Memória RAM: 4GB, DDR3, 1600 MHz_x000D_
Unidade de disco ótico: CD/DVD ROM_x000D_
Teclado: USB, ABNT2, 107 TECLAS (COM FIO)_x000D_
Tipo de monitor: 18,5 polegadas (1366 X 768)_x000D_
Mouse: USB, 800 DPI, 2 BOTÕES, SCROOL (COM FIO)_x000D_
Interfaces de rede: 10/100/1000 e WIFI_x000D_
Interfaces de vídeo: INTEGRADA_x000D_
Sistema operacional: ni mínimo WINDOWS 7 PRO (64 BITS)_x000D_
Fonte: COMPATÍVEL COM O ITEM_x000D_
Garantia: MÍNIMA DE 12 MESES</t>
  </si>
  <si>
    <t>IMPRESSORA: Padrão de Cor: Monocromático; Memória de 16 MB; Resolução de 600 x 600; Velocidade 33 PPM; Capacidade de 100 páginas; Ciclo: 25.000 páginas; Interface USB e Rede; Frente e Verso Automático; Garantia mínima de 12 meses.</t>
  </si>
  <si>
    <t>TV COM SUPORTE: LCD MÍNIMO DE 42 POLEGADAS,_x000D_
Conversor digital,_x000D_
Entrada HDMI,_x000D_
Portas USB</t>
  </si>
  <si>
    <t>GELADEIRA: GELADEIRA/REFRIGERADOR, 280 LITROS.COR  BRANCO</t>
  </si>
  <si>
    <t>GELADEIRA INDUSTRIAL: Com 04 portas, capacidade 1.000 litros, dimensões 130x75x205._x000D_
Revestimento interno e externo em aço inoxidável padrão AISI 430, interno fosco e externo escovado._x000D_
Prateleiras internas gradeadas, em aço inoxidável 430._x000D_
Isolamento térmico em poliuretano injetado de alta densidade._x000D_
Sistema de refrigeração através de unidade condensadora hermética selada com ar forçado._x000D_
Consumo: 840watts_x000D_
Motor: 0,5hp_x000D_
Voltagem: 220v_x000D_
Prateleiras internas: 6</t>
  </si>
  <si>
    <t>GELADEIRA/REFRIGERADOR 180 LITROS, COR BRANCO</t>
  </si>
  <si>
    <t>Bebedouro elétrico/ Purificador Refrigerado</t>
  </si>
  <si>
    <t>FREEZER: Tipo: VERTICAL 01 PORTA DE 201 A 400 LITROS, COR BRANCO</t>
  </si>
  <si>
    <t>CADEIRA ESTOFADA FIXA: Estofado em espuma injetada (47 x 42 cm)_x000D_
- Apoio lombar, espaldar médio (37 x 44 cm)_x000D_
- Revestido em tecido de polipropileno_x000D_
- Proteção das bordas do assento e encosto em perfil de PVC de alto impacto._x000D_
- Estrutura tubular de aço 4 pés pintada em epoxi.</t>
  </si>
  <si>
    <t>CADEIRA PARA SALA DE ESPERA: ASSENTO/ENCOSTO POLIPROPILENO,_x000D_
NÚMERO DE ASSENTOS 02 LUGARES</t>
  </si>
  <si>
    <t>CADEIRA GIRATORIA C/ BRAÇO CADEIRA GIRATORIA C/ BRAÇO ASSENTO/ENCOSTO POLIPROPILENO.</t>
  </si>
  <si>
    <t>CADEIRA ESTOFADA Composição/Material - Ferro e nylon_x000D_
Estrutura - Base nylon com fibra de vidro_x000D_
Encosto - Compensado 10mm_x000D_
Assento - Compensado 10mm_x000D_
Pés - Rodízio de 50mm nylon_x000D_
Reclinável - Não_x000D_
Acabamento - Perfil 12mm</t>
  </si>
  <si>
    <t>POLTRONA MATERIAL DE CONFECÇÃO ARMAÇÃO BAIXA: AÇO/ FERRO PINTADO_x000D_
MOVIMENTOS INDEPENDENTES: NÃO POSSUI_x000D_
ASSENTO/ENCOSTO: ESTOFADO/COURVIN_x000D_
CAPACIDADE: 120 KG_x000D_
RECLINAÇÃO: ACIONAMENTO MANUAL_x000D_
DESCANSO PARA OS PÉS: INTEGRADO</t>
  </si>
  <si>
    <t>CADEIRAS Material de confecção: Aço/Ferro Pintado_x000D_
Não possui Braço,_x000D_
Rodízios: Não Possui; Regulagem de Altura: Não possui_x000D_
Assento/Encosto: Polipropileno</t>
  </si>
  <si>
    <t>POLTRONA P/ MÃE ACOMPANHANTE Poltrona para Acompanhante, MATERIAL DE CONFECÇÃO ARMAÇÃO BAIXA: AÇO/ FERRO PINTADO,_x000D_
MOVIMENTOS INDEPENDENTES: NÃO POSSUI,_x000D_
ASSENTO/ENCOSTO: ESTOFADO/COURVIN,_x000D_
CAPACIDADE: 120 KG,_x000D_
RECLINAÇÃO: ACIONAMENTO MANUAL_x000D_
DESCANSO PARA OS PÉS: INTEGRADO</t>
  </si>
  <si>
    <t>MESA DE REFEITÓRIO MATERIAL DE CONFECÇÃO MADEIRA / SIMILAR,_x000D_
ASSENTO FIXO,_x000D_
NÚMERO DE ASSENTO 04,_x000D_
ENCOSTO POSSUI</t>
  </si>
  <si>
    <t>MESA DE REFEIÇÃO Material de Confecção - Aço Ferro Pintado; Tampo - Madeira/ MDP/ MDF/ Similar;_x000D_
Regulagem de Altura - Gás; 4 Pés com Rodizios.</t>
  </si>
  <si>
    <t>MESA DE CABECEIRA MATERIAL DE CONFECÇÃO: MADEIRA/ MDP/ MDF/ SIMILAR; POSSUIGAVETA,_x000D_
PORTAS, RODÍZIOS.</t>
  </si>
  <si>
    <t>PROCESSADORS DE FILMES PROCESSADORA DE FILMES RADIOGRÁFICOS, APLICAÇÃO: FILMES DE RAIO X E MAMOGRAFIA_x000D_
MATERIAL DE CONFECÇÃO: MATERIAL ANTICORROSIVO_x000D_
CAPACIDADE DE PROCESSAMENTO: NO MÍNIMO 70 FILMES/H_x000D_
CIRCUITO DE PROTEÇÃO CONTRA SUPERAQUECIMENTO: POSSUI_x000D_
TANQUES DO REVELADOR, FIXADOR E ÁGUA: MÍNIMO DE 2 LITROS</t>
  </si>
  <si>
    <t>RELÓGIO DE PAREDE TIPO DIGITAL</t>
  </si>
  <si>
    <t>POLTRONA RECICLAVÉL MATERIAL DE CONFECÇÃO ARMAÇÃO BAIXA: AÇO/ FERRO PINTADO_x000D_
MOVIMENTOS INDEPENDENTES: NÃO POSSUI_x000D_
ASSENTO/ENCOSTO: ESTOFADO/COURVIN_x000D_
CAPACIDADE: 120 KG_x000D_
RECLINAÇÃO: ACIONAMENTO MANUAL_x000D_
DESCANSO PARA OS PÉS: INTEGRADO</t>
  </si>
  <si>
    <t>MESA AUXILIAR Material de Confecção: Aço/ Ferro Pintado;_x000D_
- Rodizios: Não Possui;_x000D_
- Dimensões Minímas: 40CM X 40CM X 80CM.</t>
  </si>
  <si>
    <t>ARMARIO SUSPENSO COM DIVISORIA Dimensão: 0,90 x 0,60 x 0,40_x000D_
Chapa de aço: 24</t>
  </si>
  <si>
    <t>un</t>
  </si>
  <si>
    <t>ARMARIO VITRINE Armário vitrine, 2 portas, MATERIAL DE CONFECÇÃO: AÇO / FERRO PINTADO_x000D_
LATERAIS DE VIDRO.</t>
  </si>
  <si>
    <t>MESA P/ COMPUTADOR BASE MADEIRA/ MDP/ MDF/ SIMILAR,_x000D_
DIVISÕES DE 03 A 04 GAVETAS,_x000D_
SUPORTE PARA IMPRESSORA ,_x000D_
MATERIAL DE CONFECÇÃO MADEIRA/ MDP/ MDF/ SIMILAR,_x000D_
SUPORTE PARA TECLADO,_x000D_
SUPORTE PARA CPU</t>
  </si>
  <si>
    <t>MESA P/ IMPRESSORA ESTRUTURA AÇO / FERRO PINTADO,_x000D_
TAMPO MADEIRA/ MDP/ MDF/ SIMILAR,_x000D_
DIMENSÕES MÍNIMAS MÍNIMO DE 80 X 60 X 70 CM</t>
  </si>
  <si>
    <t>MESA P/ ESCRITORIO BASE AÇO / FERRO PINTADO,_x000D_
COMPOSIÇÃO SIMPLES DIVISÕES DE 01 A 02 GAVETAS,_x000D_
MATERIAL DE CONFECÇÃO MADEIRA/ MDP/ MDF/ SIMILAR</t>
  </si>
  <si>
    <t>ARMÁRIO Armário móvel de aço ou madeira para guarda de materiais diversos, DIMENSÕES MÍN/MAT. CONFECÇÃO:1,80 X 0,75 M/ AÇO</t>
  </si>
  <si>
    <t>BALDE C/ PEDAL Balde Porta Detritos com Pedal, Material de confecção  Polipropileno,_x000D_
Capacidade Mínimo de 05 litros</t>
  </si>
  <si>
    <t>BANQUETA GIRATÓRIA BANCO PEQUENO SEM COSTAS, MATERIAL DE CONFECÇÃO: Aço Inoxidável._x000D_
ASSENTO: Giratório._x000D_
REGULAGEM DE ALTURA: Possui._x000D_
RODÍZIOS: Possui.</t>
  </si>
  <si>
    <t>BALDE CINLINDRICO P/ DETRITOS C/ PEDAL BALDE CINLINDRICO P/ DETRITOS C/ PEDAL EM MATERIAL INOX, 5 LITROS</t>
  </si>
  <si>
    <t>ARMARIO DUAS PORTAS DIMENSÕES MÍN/MAT. CONFECÇÃO:1,80 X 0,75 M/ AÇO, DUAS PORTAS.</t>
  </si>
  <si>
    <t>ARMARIO P/ MEDICAMENTOS A NÚMERO DE PORTAS: 02 (Duas)_x000D_
MATERIAL DE CONFECÇÃO: AÇO / FERRO PINTADO_x000D_
LATERAIS DE VIDRO: Possui</t>
  </si>
  <si>
    <t>ARMARIO DE AÇO DUAS PORTAS, DIMENSÕES MÍN/MAT. CONFECÇÃO:1,80 X 0,75 M/ AÇO</t>
  </si>
  <si>
    <t>ARQUIVO GAVETAS , 4 GAVETAS EM MATERIAL AÇO</t>
  </si>
  <si>
    <t>ESTANTE MODULADA ABERTA CAPACIDADE/PRATELEIRAS MIN. 100KG/, 06 PRATELEIRAS,_x000D_
REFORÇO  POSSUI</t>
  </si>
  <si>
    <t>MESA P/ IMPRESSORA E COMPUTADOR BASE  MADEIRA/ MDP/ MDF/ SIMILAR,_x000D_
DIVISÕES DE 03 A 04 GAVETAS,_x000D_
SUPORTE PARA IMPRESSORA  POSSUI,_x000D_
MATERIAL DE CONFECÇÃO  MADEIRA/ MDP/ MDF/ SIMILAR,_x000D_
SUPORTE PARA TECLADO  POSSUI,_x000D_
SUPORTE PARA CPU=&gt; POSSUI</t>
  </si>
  <si>
    <t>ESTANTE FECHADA CAPACIDADE/PRATELEIRAS MIN. 100KG/, 06 PRATELEIRAS,_x000D_
REFORÇO POSSUI, FECHADA</t>
  </si>
  <si>
    <t>ESTANTE MODULADA CAPACIDADE/PRATELEIRAS  MIN. 100KG/ 06, PRATELEIRAS_x000D_
REFORÇO  POSSUI</t>
  </si>
  <si>
    <t>ESTANTE MODULADA FECHADA CAPACIDADE/PRATELEIRAS  MIN. 100KG/, 06 PRATELEIRAS_x000D_
REFORÇO  POSSUI</t>
  </si>
  <si>
    <t>ARQUIVO GAVETA ARQUIVO GAVETAS , GAVETAS EM MATERIAL AÇO</t>
  </si>
  <si>
    <t>ESTANTE DESMONTAVÉL DE AÇO, ABERTA NO FUNDO E NAS LATERAIS, CAPACIDADE/PRATELEIRAS MIN. 100KG, 06 PRATELEIRAS , COM REFORÇO</t>
  </si>
  <si>
    <t>LIXEIRA CAPACIDADE: 10 Litros_x000D_
TAMPA: Possui_x000D_
MATERIAL DE CONFECÇÃO: Aço Inox.</t>
  </si>
  <si>
    <t>ARMÁRIO FECHADO C/ DIVISORIAS DIMENSÕES MÍN/MAT. CONFECÇÃO:1,80 X 0,75 M/ AÇO</t>
  </si>
  <si>
    <t>Beliche- Material de confecção - Aço/Ferro Pintado;_x000D_
- Acessório - Colchão.</t>
  </si>
  <si>
    <t>SUPORTE DE CESTOS</t>
  </si>
  <si>
    <t>CESTO DE LIXO Balde/ Lixeira, CAPACIDADE: 10 Litros_x000D_
TAMPA: Possui_x000D_
MATERIAL DE CONFECÇÃO: Aço Inox.</t>
  </si>
  <si>
    <t>ESCADA 2 DEGRAUS Escada para leiro, Material de Confecção - Aço Inoxidavel.</t>
  </si>
  <si>
    <t>ESCADA 7 DEGRAUS Material De Confecção: Aço/Ferro Pintado;_x000D_
Tipo: Dobrável.</t>
  </si>
  <si>
    <t>Cabideiro para pendurar roupas,Tipo Piso,_x000D_
Material de confecção  MADEIRA/ MDP/ MDF/ SIMILAR.</t>
  </si>
  <si>
    <t>Mesa Auxiliar, Material de Confecção: Aço/ Ferro Pintado;_x000D_
Rodizios: Não Possui;_x000D_
Dimensões Minímas: 40CM X 40CM X 80CM.</t>
  </si>
  <si>
    <t>Mesa para Exames, Material de Confecção: Aço Ferro Pintado;_x000D_
Posição do leito - Móvel;_x000D_
- Acessorios - Suporte para papel.</t>
  </si>
  <si>
    <t>Mesa de Mayo, Mesa Auxiliar para Cirurgias, Material de Confecção - Aço Ferro Pintado.</t>
  </si>
  <si>
    <t>MACAS C/ GRADES REMOVIVEIS RODAS C/ TRAVA MATERIAL DE CONFECÇÃO: AÇO INOXIDÁVEL;_x000D_
- SUPORTE DE SORO: POSSUI;_x000D_
- GRADES LATERAIS: POSSUI;_x000D_
- ACESSÓRIO: COLCHONETE.</t>
  </si>
  <si>
    <t>Suporte de Hamper, Hamper, Porta-Saco, Material de Confecção - Aço Inoxidável; possui Rodízios, Capacidade para 60 litros.</t>
  </si>
  <si>
    <t>Refletor Parabólico de Luz Fria, Iluminação: Hologênio;_x000D_
Haste: Flexível.</t>
  </si>
  <si>
    <t>SUPORTE P/ SORO Material de Confecção - Aço Ferro Pintado; Tipo - Pedestal Altura regulável.</t>
  </si>
  <si>
    <t>Prancha Longa para Imobilização e Transporte, Sistema de estabilização, imobilização, emergência e transporte de pacientes/vítimas, com as seguintes características: o sistema é composto por uma (01) unidade de prancha longa, confeccionada de material totalmente impermeável em fibra de polietileno, rígida leve, possui pegadores amplos, translucida para uso em Raio X e Ressonância Magnética, dimensionada para suportar vítimas com peso até 200Kg, possibilita o resgate nas águas ou em alturas. Acompanha jogo com três (03) cintos (01 vermelho; 01 amarelo e 01 preto) e os seguintes itens: Imobilizador lateral de cabeça, confeccionado em espuma injetada, impermeável, propicia imobilização para cabeça e região cervical, contendo tirantes de fixação para testa e queixo, com pontos para verificação de saída de líquido pelo ouvido. Conjunto de cintos tipo Aranha para imobilização, confeccionado em fitas de nylon, em cores, radio transparente, fixado por fitas em velcro de 50 mm de largura, nas cores: preta, verde, amarela, vermelha, permite imobilizar: os ombros, tórax, pelve, braços e pernas desenhados para ser facilmente acondicionado. Capa utilizada para acomodar uma maca, colares, cintos e talas de mobilização, com bolsos internos, confeccionada em polyester, possui fecho em zíper com cursores duplos</t>
  </si>
  <si>
    <t>Maca de Transporte, MATERIAL DE CONFECÇÃO: AÇO INOXIDÁVEL;_x000D_
SUPORTE DE SORO: POSSUI;_x000D_
GRADES LATERAIS: POSSUI;_x000D_
ACESSÓRIO: COLCHONETE.</t>
  </si>
  <si>
    <t>Cadeira de Rodas, Material de confecção =&gt; AÇO / FERRO PINTADO,_x000D_
Braços REMOVÍVEIS,_x000D_
Pés REMOVÍVEIS,_x000D_
Elevação de pernas POSSUI,_x000D_
Suporte de Soro POSSUI,_x000D_
Capacidade ATÉ 100 KG.</t>
  </si>
  <si>
    <t>Bomba Peristálica para Administração da Medicamentos Enteral, BATERIA, KVO,  ALARMES,_x000D_
BOLUS, PROGRAMAÇÃO DA INFUSÃO, EQUIPO: DEDICADO.</t>
  </si>
  <si>
    <t>SUPORTE P/ BRAÇO MATERIAL DE CONFECÃO: Aço Inoxidável._x000D_
APOIO DO BRAÇO: Aço Inoxidável._x000D_
TIPO: PEDESTAL ALTURA REGULÁVEL</t>
  </si>
  <si>
    <t>Suporte de Soro de Chão, Material de Confecção - Aço Ferro Pintado;_x000D_
Tipo - Pedestal Altura regulável.</t>
  </si>
  <si>
    <t>Braçadeira de Injeção, MATERIAL DE CONFECÃO: Aço Inoxidável._x000D_
APOIO DO BRAÇO: Aço Inoxidável._x000D_
TIPO: PEDESTAL ALTURA REGULÁVEL</t>
  </si>
  <si>
    <t>BRAÇADEIRA MATERIAL DE CONFECÃO: Aço Inoxidável._x000D_
APOIO DO BRAÇO: Aço Inoxidável._x000D_
TIPO: PEDESTAL ALTURA REGULÁVEL</t>
  </si>
  <si>
    <t>HAMPER 60 LITROS</t>
  </si>
  <si>
    <t>REGUA DE GASES COMPOSIÇÃO: 4 A 6 PTOS DE GASES C/ TOMADA/LOGICA</t>
  </si>
  <si>
    <t>PASSA CHASSI RADIOGRAFICO,  MATERIAL DE CONFECÇÃO: AÇO_x000D_
PORTAS: 04 PORTAS</t>
  </si>
  <si>
    <t>AVENTAL PUMBLÍFERO Avental padrão 110 x 60 cm, com proteção na frente de 0,50 mm pb e com proteção nas costas de 0,25 mm pb. Acabamento em nylon impermeável.</t>
  </si>
  <si>
    <t>Protetor de tireóide tipo viseira com equivalência em chumbo de 0,50 mmPb, com fecho em velcro ajustável na nuca.</t>
  </si>
  <si>
    <t>BIOMBO PUMBLÍFERO Biombo de Chumbo, Biombo Radiológico, Espessura MÍNIMO DE 02 MM, Tipo Curvo, Estrutura  Aço</t>
  </si>
  <si>
    <t>CADEIRA DE RODAS DOBRAVEL Cadeira de Rodas, Material de confecção =&gt; AÇO / FERRO PINTADO,_x000D_
Braços REMOVÍVEIS,_x000D_
Pés REMOVÍVEIS,_x000D_
Elevação de pernas,_x000D_
Suporte de Soro,_x000D_
Capacidade ATÉ 100 KG</t>
  </si>
  <si>
    <t>PAPAGAIO Recurso utilizado pelo paciente masculino, Material de Confecção - Aço Inoxidavel.</t>
  </si>
  <si>
    <t>Comadre, Recipiente Higiênico, Material de Confecção: Aço Inoxidavel;_x000D_
Capacidade: Mínimo de 02 litros</t>
  </si>
  <si>
    <t>PALLET PEQUENO P/ SORO Material de confecção - POLIETILENO;_x000D_
- Capacidade - Mínimo de 1500 Kg.</t>
  </si>
  <si>
    <t>Cronômetro temporizado com display digital com os contadores divididos em horas, minutos e segundos, Tipo - Regressivo e Progressivo.</t>
  </si>
  <si>
    <t>BANQUETA GIRATÓTIA MOCHO Banco pequeno sem costas, MATERIAL DE CONFECÇÃO: Aço Inoxidável, ASSENTO: Giratório,_x000D_
REGULAGEM DE ALTURA,_x000D_
RODÍZIOS</t>
  </si>
  <si>
    <t>BIOMBO MATERIAL DE CONFECÇÃO: Aço / Ferro Pintado_x000D_
RODÍZIOS, TAMANHO: Triplo</t>
  </si>
  <si>
    <t>CARRO DE CURATIVO Material de Confecção: Aço Ferro Pintado;_x000D_
- Acessórios: Balde e Bacia.</t>
  </si>
  <si>
    <t>CARRO P/ TRANSPORTE DE MATERIAL CUBA/ MÍN 200 L/POLIPROPILENO</t>
  </si>
  <si>
    <t>CARRO TRANSPORTE DE ROUPA LIMPA MATERIAL DE CONFECÇÃO POLIPROPILENO_x000D_
CAPACIDADE  MÍNIMO DE 200 LITROS_x000D_
TAMPA POSSUI</t>
  </si>
  <si>
    <t>CARRO FECHADO P/ TRANSPORTE DE MATERIAL CUBA/ MÍN 200 L/POLIPROPILENO, COM TAMPA</t>
  </si>
  <si>
    <t>CARRO MATERIAL DE LIMPEZA MATERIAL DE CONFECÇÃO POLIPROPILENO,_x000D_
SACO DE VINIL  POSSUI, KIT POSSUI, BALDE ESPREMEDOR  POSSUI</t>
  </si>
  <si>
    <t>CARRO TRANSPORTE DE DETRITOS MATERIAL DE CONFECÇÃO  POLIPROPILENO_x000D_
CAPACIDADE MÍNIMO DE 200 LITROS TAMPA POSSUI</t>
  </si>
  <si>
    <t>CARRO TRANSPORTE DE ROUPA SUJA MATERIAL DE CONFECÇÃO POLIPROPILENO,_x000D_
CAPACIDADE  MÍNIMO DE 200 LITROS, TAMPA  POSSU</t>
  </si>
  <si>
    <t>CARRO TRANSPORTE DE CADÁVER CARRO TRANSPORTE DE CADÁVER LEITO  AÇO INOXIDÁVEL TAMPA =&gt; POSSUI</t>
  </si>
  <si>
    <t>QUADRO PARA FIXAÇÃO DE AVISOS DE TAMANHO GRANDE</t>
  </si>
  <si>
    <t>Esfigmomanômetro adulto TIPO =&gt; ADULTO_x000D_
MATERIAL DE CONFECÇÃO=&gt;TECIDO DE ALGODÃO_x000D_
BRAÇADEIRA/ FECHO =&gt; METAL</t>
  </si>
  <si>
    <t>Esfigmomanômetro infantil MATERIAL DE CONFECÇÃO=&gt; TECIDO DE ALGODÃO_x000D_
BRAÇADEIRA/ FECHO =&gt; METAL</t>
  </si>
  <si>
    <t>Esfigmomanômetro de pedestal com manguito infantil e adulto MATERIAL DE CONFECÇÃO =&gt; AÇO / FERRO PINTADO_x000D_
APLICAÇÃO =&gt; ADULTO_x000D_
BRAÇADEIRA/ FECHO =&gt; NYLON/METAL_x000D_
TIPO =&gt; ANERÓIDE</t>
  </si>
  <si>
    <t>Esfigmomanômetro TIPO =&gt; ADULTO_x000D_
MATERIAL DE CONFECÇÃO=&gt;TECIDO DE ALGODÃO_x000D_
BRAÇADEIRA/ FECHO =&gt; METAL</t>
  </si>
  <si>
    <t>Esfigmomanômetro infantil portátil MATERIAL DE CONFECÇÃO=&gt; TECIDO DE ALGODÃO_x000D_
BRAÇADEIRA/ FECHO =&gt; METAL</t>
  </si>
  <si>
    <t>Esfigmomanômetro adulto de coluna TIPO =&gt; ADULTO_x000D_
MATERIAL DE CONFECÇÃO=&gt;TECIDO DE ALGODÃO_x000D_
BRAÇADEIRA/ FECHO =&gt; METAL</t>
  </si>
  <si>
    <t>Estetoscópio infantil Auscultador: Aço inoxidável;_x000D_
- Tipo: Duplo</t>
  </si>
  <si>
    <t>Estetoscópio adulto Auscultador: Aço inoxidável;_x000D_
- Tipo: Duplo</t>
  </si>
  <si>
    <t>Estetoscópio adulto/ infantil - Auscultador: Aço inoxidável;_x000D_
- Tipo: Duplo</t>
  </si>
  <si>
    <t>Estetoscópio - Auscultador: Aço inoxidável;_x000D_
- Tipo: Duplo</t>
  </si>
  <si>
    <t>Termômetro timpânico ALIMENTAÇÃO=&gt; BATERIA_x000D_
PILHA</t>
  </si>
  <si>
    <t>Termômetro clinico ALIMENTAÇÃO=&gt; BATERIA_x000D_
PILHA</t>
  </si>
  <si>
    <t>Balança antropométrica adulto MODO DE OPERAÇÃO: DIGITAL</t>
  </si>
  <si>
    <t>Balança antropométrica infantil MODO DE OPERAÇÃO: DIGITAL</t>
  </si>
  <si>
    <t>Detector fetal Tipo: portátil_x000D_
Tecnologia: digital</t>
  </si>
  <si>
    <t>DETECTOR ULTRA-SONICO DE BATIMENTO CARDÍACO FETAL (DOPPLER ULTRASOUND), MOD. MESA - CARCAÇA PLÁSTICA, SAÍDA PARA AUSCULTADOR INDIVIDUAL E GRAVADOR, DETECÇÃO DO FLUXO DO CORDÃO UMBILICAL, DIAGNÓSTICO DE GRAVIDEZ MÚLTIPLA, LOCALIZAÇÃO DE PLACENTA, AUSCULTA CÁRDIO-FETAL A PARTIR DA 12º SEMANA. ACOMPANHA: TRANSDUTOR A CRISTAL FIXO C/SUPORTE NA LATERAL, TUBO DE GEL.</t>
  </si>
  <si>
    <t>Lanterna clínica Iluminação: LED;_x000D_
Tipo: Alumínio.</t>
  </si>
  <si>
    <t>Negatoscopio MATERIAL DE CONFECÇÃO=&gt; AÇO / FERRO PINTADO_x000D_
TIPO=&gt; PAREDE/1 CORPO</t>
  </si>
  <si>
    <t>Oftalmoscópio BATERIA=&gt; CONVENCIONAL _x000D_
COMPOSIÇÃO=&gt; MÍNIMO DE 3 ABERTURAS E 19 LENTES</t>
  </si>
  <si>
    <t>Ressuscitador manual kit adulto, infantil e neonatal RESERVATÓRIO=&gt; POSSUI_x000D_
MATERIAL DE CONFECÇÃO=&gt; SILICONE_x000D_
TIPO =&gt; ADULTO, INFANTIL</t>
  </si>
  <si>
    <t>Oximetro portátil (handi-set) sor Grande de fácil visualização (LED vermelho)_x000D_
Compacto, portátil e iluminado._x000D_
Capacidade das pilhas para uso contínuo de aproximadamente 18 horas. Alimentação através de duas pilhas alcalinas "AAA"._x000D_
Dispositivo desliga automaticamente após 8 segundos sem atividade._x000D_
Utiliza 2 pilhas AAA_x000D_
Inclui cordão para o pescoço_x000D_
Peso: 37g (excluindo as pilhas)_x000D_
Tamanho: 63.5 x 34 x 35mm_x000D_
Faixa de Medição Saturação: 35% - 100%_x000D_
Precisão da Sp02: 70% - 99% com desvio de ±2%_x000D_
Faixa de Medição Pulso: 30-250 bpm_x000D_
Pulsação: 30 - 250 bpm com desvio de ±3 bpm_x000D_
Atualização de dados: menos de 2 segundos - Média: 4 para Sp02; 8 para Pulsação._x000D_
Alarme: Não_x000D_
Memória: Não_x000D_
Conexão USB: Não_x000D_
Alimentação: 2 Pilhas AAA_x000D_
Parâmetros: SpO2 e Pulso_x000D_
Barra Gráfica: Sim_x000D_
Indicador de carga baixa: Sim</t>
  </si>
  <si>
    <t>Oximetro de pulso portátil com sensor adulto, infantil e neonatal TIPO: PORTÁTIL (DE MÃO);_x000D_
- CURVA PLESTIMOGRÁFICA: NÃO POSSUI;_x000D_
- SENSOR DE SpO2: MÍNIMO DE 3.</t>
  </si>
  <si>
    <t>Aspirador portátil Capacidade =&gt; de 4 a 6 litros _x000D_
Suporte com Rosízios =&gt; Possui_x000D_
Pedal de acionamento =&gt; Possui_x000D_
Válcula de Segurança =&gt; Possui _x000D_
Frasco =&gt; Termoplástico</t>
  </si>
  <si>
    <t>Colar cervical (kit com 5 tamanhos) Laminado: EVA._x000D_
Malha: 100% algodão._x000D_
Espuma interna: 100% poliuretano._x000D_
Revestimento: 100% poliamida.</t>
  </si>
  <si>
    <t>Caixa básica de instrumental cirúrgico Caixa Montada para Especialidade de Cirurgia Plástica para Pequenas Cirurgias</t>
  </si>
  <si>
    <t>Desfibrilador/cardioversor com monitor multiparametrico e marcapasso ACESSÓRIOS: 1 ELETRODO; - BATERIA: MÍNIMO DE 50 CHOQUES;_x000D_
- TELA DE ECG: NÃO POSSUI.</t>
  </si>
  <si>
    <t>Carro de emergência CONFECÇÃO ESTRUTURA/GABINETE =&gt; AÇO PINTADO/ AÇO INÓX_x000D_
CILINDRO DE OXIGÊNIO =&gt; NÃO POSSUI_x000D_
SUPORTE DE CILINDRO =&gt; POSSUI_x000D_
SUPORTE DE SORO =&gt;POSSUI_x000D_
GAVETAS =&gt; MÍNIMO DE 04_x000D_
SUPORTE PARA DESFIBRILADOR =&gt; POSSUI_x000D_
TÁBUA DE MASSAGEM =&gt; POSSUI_x000D_
RÉGUA DE TOMADAS =&gt; POSSUI</t>
  </si>
  <si>
    <t>Eletrocardiógrafo portátil NÚMERO DE CANAIS: 3 CANAIS;_x000D_
- BATERIA INTERNA: POSSUI;_x000D_
- TELA LCD: NÃO POSSUI;_x000D_
- MEMÓRIA: POSSUI;_x000D_
- SUPORTE COM RODÍZIOS: NÃO POSSUI;_x000D_
- LAUDO INTERPRETATIVO: POSSUI;_x000D_
- SOFTWARE PARA COMPUTADOR: NÃO POSSUI.</t>
  </si>
  <si>
    <t>Eletrocardiógrafo de folha NÚMERO DE CANAIS: 3 CANAIS;_x000D_
- BATERIA INTERNA: POSSUI;_x000D_
- TELA LCD: NÃO POSSUI;_x000D_
- MEMÓRIA: POSSUI;_x000D_
- SUPORTE COM RODÍZIOS: NÃO POSSUI;_x000D_
- LAUDO INTERPRETATIVO: POSSUI;_x000D_
- SOFTWARE PARA COMPUTADOR: NÃO POSSUI.</t>
  </si>
  <si>
    <t>Laringoscópio com kit adulto e infantil COMPOSIÇÃO=&gt; 5 LÂMINAS AÇO INÓX</t>
  </si>
  <si>
    <t>Laringoscópio com kit adulto COMPOSIÇÃO=&gt; 5 LÂMINAS AÇO INÓX</t>
  </si>
  <si>
    <t>Monitor cardíaco com 3 parametros (PNI, EGC, OXIMETRIA)  BATERIA: POSSUI;_x000D_
- ELETROCARDIOGRAMA (ECG): POSSUI;_x000D_
- PRESSÃO NÃO INVASIVA (PNI): POSSUI;_x000D_
- OXIMETRIA (SPO2): POSSUI;_x000D_
- RESPIRAÇÃO: POSSUI;_x000D_
- TEMPERATURA: POSSUI;_x000D_
- PRESSÃO INVASIVA (PI): NÃO POSSUI;_x000D_
- CAPNOGRAFIA (ETCO2): NÃO POSSUI;_x000D_
- DÉBITO CARDÍACO: NÃO POSSUI;_x000D_
- TIPO DE MONITOR: LCD;_x000D_
- TAMANHO DA TELA: DE 10 A 12 POLEGADAS.</t>
  </si>
  <si>
    <t>Monitor de ECG com PNI e 02 MONITOR CARDÍACO MULTIPARAMÉTRICO MX-300</t>
  </si>
  <si>
    <t>Ventilador de transporte eletrônico microprocessador (adulto/infantil com raquéias adulto , infantil e neonatal) Ventilador pulmonar pressométrico adulto/pediátrico, controlado por microprocessador, para utilização em unidades moveis e prontos socorros. Possui display LCD para visualização dos parâmetros, com operação por meio de botão rotativo. Ventilação Controlada a Volume (VCV). Com pelo menos as configurações: FiO2: 50 a 70% (Através de Sistema Venturi), 21 a 100% (Através de Blender Externo);Tempo Inspiratório: 0,1 a 10 seg; Relação I:E 1:99 a 5:1 (Invertido); Frequência do Ventilador 1-150 R.P.M; Volume Corrente 0 a 2,50 L; Pressão Inspiratória: 0 a 100 cmH2O; PEEP/CPAP 0 a 20 cm H2O (Válvula Externa); Fluxo Inspiratório: 0 a 60 lpm; Forma de Onda Fluxo: Quadrada; Válvula de Segurança Interna de Pressão Inspiratória Ajustada em 120 cmH2O; STAND BY para manter a programação sem ciclado; Válvula Reguladora de Pressão de Entrada de O2 incorporada ao equipamento. Fluxômetro de 0 a 15 lpm integrado ao equipamento; Garrafa de Aspiração com vácuo de 30 cmHg. Parâmetros de saída: Pressão da Via Aérea- 10 a 100 cmH2O; Tempo Inspiratório 0,1 - 10 segundos; Volume Corrente Inspirado 0 a 2,50 L; Fluxo Inspiratório 0 a 90 lpm; Frequência 1 a 150 R.P.M. Alarmes: Pressão Inspiratória Máxima da Via Aérea. Pressão Inspiratória Mínima da Via Aérea; Alarme de Pressão Contínua; Alarme de Baixo Volume Tidal; Fonte de Alimentação de Gases (Ar-O2); Queda de Energia Elétrica; Baixa Carga de Bateria; Microprocessador. Acessórios: 1 Fluxômetro com umidificador;1 Válvula exalatória; 1 Circuito paciente PVC (não esterilizado);1 Garrafa de Aspiração;1 Suporte de Fixação; 1 Mangueira O2; 1 Braço articulado c/3 segmentos; 1 Pedestal para uso ambulatorial com rodízios. Bateria interna recarregável 12V com duração de pelo menos 360 minutos. Alimentação elétrica 110/220V.</t>
  </si>
  <si>
    <t>Foco cirúrgico móvel Tipo: LED 1 bulbo 81.000 a 130.000 LUX_x000D_
Sistema de Emergência/Bateria: Possui_x000D_
Pedestal com Rodízios: Possui_x000D_
Braço Articulado: Possui_x000D_
Par de Manoplas Autoclaváveis: Possui_x000D_
Ajuste de Intensidade Luminosa: Possui</t>
  </si>
  <si>
    <t>Cilindro de oxigênio portátil Material de Confecção - Alumínio;_x000D_
- Capacidade - Mínimo 03 Litros;_x000D_
- Acessórios - Válvula, Manômetro e Fluxômetro;_x000D_
- Suporte com Rodizio: Não Possui.</t>
  </si>
  <si>
    <t>Conjunto de ressuscitador manual kit adulto Máscara em silicone transparente, de coxim aberto;_x000D_
Válvula paciente unidirecional com conector universal para máscara facial o que possibilita 360° de rotação;_x000D_
Membrana interna anti-reinalação tipo “bico de pato” em silicone;_x000D_
Conector universal com diâmetro de 22 mm externo e 15 mm interno;_x000D_
Válvula de segurança (pop-off) de 60cmH2O (opcionalmente, 40cmH2O)._x000D_
Balão de ventilação (corpo) em silicone transparente;_x000D_
Válvula do reservatório unificada, com diafragma em silicone e duas membranas tipo “guarda-chuva” em silicone;_x000D_
Conexão ao balão reservatório de oxigênio - 30 mm externa e 25 mm interna;_x000D_
Conexão para extensão de oxigênio de 6 mm;_x000D_
Bolsa reservatório de O2 em PVC ou silicone, e_x000D_
Extensão de oxigênio em PVC, com 2m de comprimento._x000D_
Opcional: com válvula de peep.</t>
  </si>
  <si>
    <t>Serra elétrica para corte gesso _x000D_
- Potência - De 181 á 240 Watts</t>
  </si>
  <si>
    <t>Conjunto para nebulização continua Kit tampa completa (oring, bico, borboleta, tampa)._x000D_
Kit injetor (giclê e base p/ injetor, mangueira). Tubo em silicone.</t>
  </si>
  <si>
    <t>Desumidificador de ambiente Potência: mínima 250 W.</t>
  </si>
  <si>
    <t>Aparelho de raio X de 800  MA CORRENTE DO COMANDO GERADOR: 500 mA a 600mA_x000D_
MESA COM TAMPO FLUTUANTE: POSSUI_x000D_
PAINEL DE COMANDO: POSSUI_x000D_
ESTATIVA PORTA TUBO: POSSUI_x000D_
BUCKY MURAL: POSSUI_x000D_
COLIMADOR: POSSUI</t>
  </si>
  <si>
    <t>Cama Fowler com grades, cabeceiras e peneiras móveis com colchão Estrutura em tubo de aço com tratamento antioxidante e acabamento com exclusiva pintura em epóxi pó . Movimentos: Cabeceira, Fawler, Trendelemburg, Reverso do Trendelemburg, Cardíaco, Vascular e Elevação de Altura. Grades laterais quádruplas, articuláveis e independentes fabricadas em polietileno ou material compatível, posicionadas em estrutura de aço com tratamento antioxidante e acabamento em exclusiva pintura epóxi pó, dotada de cilindro pneumático com acionamento fácil e rápido, executada por leve toque e pressão. Motores e caixas de comando blindados, resistentes à água, poeira e outros resíduos, acionados através de controle remoto a fio. Cabeceira e peseira removíveis fabricadas em polietileno ou material compatível . Leito em estrutura tubular com tampos em chapa metálica perfuradas para respiro. Para-choque de proteção em PVC, envolvendo toda a extensão da cabeceira e peseira. Base revestida com tampa de proteção resistente a impactos. Rodízios de 4 polegadas de diâmetro, totalmente em material plástico com freios em diagonal. Capacidade de carga de 180Kg. Acompanha colchão compatível, mínimo densidade 28. Alimentação elétrica a ser definida pela entidade solicitante.</t>
  </si>
  <si>
    <t>Valor por extenso:</t>
  </si>
  <si>
    <t>Um</t>
  </si>
  <si>
    <t>Dois</t>
  </si>
  <si>
    <t>Três</t>
  </si>
  <si>
    <t>Quatro</t>
  </si>
  <si>
    <t>Cinco</t>
  </si>
  <si>
    <t>Seis</t>
  </si>
  <si>
    <t>Sete</t>
  </si>
  <si>
    <t>Oito</t>
  </si>
  <si>
    <t>Nove</t>
  </si>
  <si>
    <t>Dez</t>
  </si>
  <si>
    <t>Onze</t>
  </si>
  <si>
    <t>Doze</t>
  </si>
  <si>
    <t>Treze</t>
  </si>
  <si>
    <t>Quatorze</t>
  </si>
  <si>
    <t>Quinze</t>
  </si>
  <si>
    <t>Dezesseis</t>
  </si>
  <si>
    <t>Dezessete</t>
  </si>
  <si>
    <t>Dezoito</t>
  </si>
  <si>
    <t>Dezenove</t>
  </si>
  <si>
    <t>Vinte</t>
  </si>
  <si>
    <t>Trinta</t>
  </si>
  <si>
    <t>Quarenta</t>
  </si>
  <si>
    <t>Cinquenta</t>
  </si>
  <si>
    <t>Sessenta</t>
  </si>
  <si>
    <t>Setenta</t>
  </si>
  <si>
    <t>Oitenta</t>
  </si>
  <si>
    <t>Noventa</t>
  </si>
  <si>
    <t>Cem</t>
  </si>
  <si>
    <t>Duzentos</t>
  </si>
  <si>
    <t>Trezentos</t>
  </si>
  <si>
    <t>Quatrocentos</t>
  </si>
  <si>
    <t>Quinhentos</t>
  </si>
  <si>
    <t>Seiscentos</t>
  </si>
  <si>
    <t>Setecentos</t>
  </si>
  <si>
    <t>Oitocentos</t>
  </si>
  <si>
    <t>Novecentos</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</si>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</sst>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0.0000_);\(\ ###,##0.0000\)"/>
    <numFmt numFmtId="165" formatCode="&quot;R$&quot;\ #,##0.00_);\(&quot;R$&quot;\ #,##0.00\)"/>
  </numFmts>
  <fonts count="8" x14ac:knownFonts="1">
    <font>
      <sz val="11"/>
      <color theme="1"/>
      <name val="Calibri"/>
      <family val="2"/>
      <scheme val="minor"/>
    </font>
    <font>
      <b/>
      <sz val="12"/>
      <color theme="1"/>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sz val="8"/>
      <color indexed="9"/>
      <name val="Calibri"/>
      <family val="2"/>
      <scheme val="minor"/>
    </font>
    <font>
      <sz val="11"/>
      <color indexed="8"/>
      <name val="Calibri"/>
      <family val="2"/>
      <scheme val="minor"/>
    </font>
    <font>
      <sz val="8"/>
      <color indexed="8"/>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right/>
      <top style="medium">
        <color indexed="64"/>
      </top>
      <bottom/>
      <diagonal/>
    </border>
  </borders>
  <cellStyleXfs count="1">
    <xf numFmtId="0" fontId="0" fillId="0" borderId="0"/>
  </cellStyleXfs>
  <cellXfs count="28">
    <xf numFmtId="0" fontId="0" fillId="0" borderId="0" xfId="0"/>
    <xf numFmtId="0" fontId="3" fillId="0" borderId="1" xfId="0" applyFont="1" applyBorder="1" applyAlignment="1">
      <alignment horizontal="center"/>
    </xf>
    <xf numFmtId="0" fontId="4" fillId="0" borderId="1" xfId="0" applyFont="1" applyBorder="1" applyAlignment="1">
      <alignment horizontal="center" vertical="center"/>
    </xf>
    <xf numFmtId="0" fontId="5" fillId="0" borderId="0"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pplyProtection="1">
      <alignment horizontal="left" vertical="center" wrapText="1"/>
      <protection locked="0"/>
    </xf>
    <xf numFmtId="165" fontId="4" fillId="0" borderId="1" xfId="0" applyNumberFormat="1" applyFont="1" applyBorder="1" applyAlignment="1" applyProtection="1">
      <alignment horizontal="right" vertical="center"/>
      <protection locked="0"/>
    </xf>
    <xf numFmtId="165" fontId="4" fillId="0" borderId="1" xfId="0" applyNumberFormat="1" applyFont="1" applyBorder="1" applyAlignment="1">
      <alignment horizontal="right" vertical="center"/>
    </xf>
    <xf numFmtId="165" fontId="3" fillId="0" borderId="1" xfId="0" applyNumberFormat="1" applyFont="1" applyBorder="1" applyAlignment="1">
      <alignment horizontal="right"/>
    </xf>
    <xf numFmtId="0" fontId="6" fillId="0" borderId="0" xfId="0" applyFont="1"/>
    <xf numFmtId="165" fontId="6" fillId="0" borderId="0" xfId="0" applyNumberFormat="1" applyFont="1"/>
    <xf numFmtId="0" fontId="4" fillId="0" borderId="0" xfId="0" applyFont="1" applyAlignment="1">
      <alignment horizontal="left"/>
    </xf>
    <xf numFmtId="0" fontId="0" fillId="0" borderId="0" xfId="0" applyAlignment="1"/>
    <xf numFmtId="0" fontId="4" fillId="0" borderId="3" xfId="0" applyFont="1" applyBorder="1" applyAlignment="1">
      <alignment horizontal="center"/>
    </xf>
    <xf numFmtId="0" fontId="0" fillId="0" borderId="3" xfId="0" applyBorder="1" applyAlignment="1"/>
    <xf numFmtId="0" fontId="3" fillId="0" borderId="2" xfId="0" applyFont="1" applyBorder="1" applyAlignment="1"/>
    <xf numFmtId="0" fontId="0" fillId="0" borderId="2" xfId="0" applyBorder="1" applyAlignment="1"/>
    <xf numFmtId="14" fontId="3" fillId="0" borderId="1" xfId="0" applyNumberFormat="1" applyFont="1" applyBorder="1" applyAlignment="1" applyProtection="1">
      <alignment horizontal="left"/>
      <protection locked="0"/>
    </xf>
    <xf numFmtId="0" fontId="0" fillId="0" borderId="1" xfId="0" applyBorder="1" applyAlignment="1"/>
    <xf numFmtId="0" fontId="4" fillId="0" borderId="0" xfId="0" applyFont="1" applyAlignment="1">
      <alignment horizontal="center"/>
    </xf>
    <xf numFmtId="0" fontId="4" fillId="0" borderId="1" xfId="0" applyFont="1" applyBorder="1" applyAlignment="1">
      <alignment horizontal="left"/>
    </xf>
    <xf numFmtId="0" fontId="7" fillId="0" borderId="1" xfId="0" applyFont="1" applyBorder="1" applyAlignment="1">
      <alignment horizontal="left" wrapText="1"/>
    </xf>
    <xf numFmtId="0" fontId="3" fillId="0" borderId="1" xfId="0" applyFont="1" applyBorder="1" applyAlignment="1" applyProtection="1">
      <alignment horizontal="left"/>
      <protection locked="0"/>
    </xf>
    <xf numFmtId="49" fontId="3" fillId="0" borderId="1" xfId="0" applyNumberFormat="1" applyFont="1" applyBorder="1" applyAlignment="1" applyProtection="1">
      <alignment horizontal="left"/>
      <protection locked="0"/>
    </xf>
    <xf numFmtId="0" fontId="1" fillId="0" borderId="0" xfId="0" applyFont="1" applyAlignment="1">
      <alignment horizontal="left"/>
    </xf>
    <xf numFmtId="0" fontId="2" fillId="0" borderId="0" xfId="0" applyFont="1" applyAlignment="1">
      <alignment horizontal="center"/>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2</xdr:col>
      <xdr:colOff>444500</xdr:colOff>
      <xdr:row>5</xdr:row>
      <xdr:rowOff>171450</xdr:rowOff>
    </xdr:to>
    <xdr:pic>
      <xdr:nvPicPr>
        <xdr:cNvPr id="2" name="Imagem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000" y="127000"/>
          <a:ext cx="1270000" cy="1016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2"/>
  <sheetViews>
    <sheetView showGridLines="0" tabSelected="1" workbookViewId="0"/>
  </sheetViews>
  <sheetFormatPr defaultRowHeight="15" x14ac:dyDescent="0.25"/>
  <cols>
    <col min="1" max="1" width="7.7109375" customWidth="1"/>
    <col min="2" max="2" width="6.5703125" bestFit="1" customWidth="1"/>
    <col min="3" max="3" width="7.7109375" bestFit="1" customWidth="1"/>
    <col min="4" max="4" width="26.7109375" customWidth="1"/>
    <col min="5" max="5" width="18.28515625" customWidth="1"/>
    <col min="6" max="6" width="10.28515625" bestFit="1" customWidth="1"/>
    <col min="7" max="7" width="30.7109375" customWidth="1"/>
    <col min="9" max="17" width="0" hidden="1" customWidth="1"/>
  </cols>
  <sheetData>
    <row r="1" spans="1:17" x14ac:dyDescent="0.25">
      <c r="I1" s="10" t="s">
        <v>154</v>
      </c>
      <c r="J1" s="10" t="s">
        <v>173</v>
      </c>
      <c r="K1" s="10" t="s">
        <v>181</v>
      </c>
      <c r="M1" s="10" t="str">
        <f>TEXT(I21,"000000000000,00")</f>
        <v>000000000000,00</v>
      </c>
      <c r="P1" s="10" t="str">
        <f>MID(M1,1,3)</f>
        <v>000</v>
      </c>
    </row>
    <row r="2" spans="1:17" ht="15.75" x14ac:dyDescent="0.25">
      <c r="D2" s="25" t="s">
        <v>0</v>
      </c>
      <c r="E2" s="13"/>
      <c r="F2" s="13"/>
      <c r="G2" s="13"/>
      <c r="I2" s="10" t="s">
        <v>155</v>
      </c>
      <c r="J2" s="10" t="s">
        <v>174</v>
      </c>
      <c r="K2" s="10" t="s">
        <v>182</v>
      </c>
      <c r="P2" s="10" t="str">
        <f>MID(M1,4,3)</f>
        <v>000</v>
      </c>
    </row>
    <row r="3" spans="1:17" ht="15.75" x14ac:dyDescent="0.25">
      <c r="D3" s="25" t="s">
        <v>1</v>
      </c>
      <c r="E3" s="13"/>
      <c r="F3" s="13"/>
      <c r="G3" s="13"/>
      <c r="I3" s="10" t="s">
        <v>156</v>
      </c>
      <c r="J3" s="10" t="s">
        <v>175</v>
      </c>
      <c r="K3" s="10" t="s">
        <v>183</v>
      </c>
      <c r="P3" s="10" t="str">
        <f>MID(M1,7,3)</f>
        <v>000</v>
      </c>
    </row>
    <row r="4" spans="1:17" x14ac:dyDescent="0.25">
      <c r="I4" s="10" t="s">
        <v>157</v>
      </c>
      <c r="J4" s="10" t="s">
        <v>176</v>
      </c>
      <c r="K4" s="10" t="s">
        <v>184</v>
      </c>
      <c r="P4" s="10" t="str">
        <f>MID(M1,10,3)</f>
        <v>000</v>
      </c>
    </row>
    <row r="5" spans="1:17" x14ac:dyDescent="0.25">
      <c r="I5" s="10" t="s">
        <v>158</v>
      </c>
      <c r="J5" s="10" t="s">
        <v>177</v>
      </c>
      <c r="K5" s="10" t="s">
        <v>185</v>
      </c>
      <c r="P5" s="10" t="str">
        <f>IF(VALUE(MID(M1,14,2))&gt;0,MID(M1,14,2),"000")</f>
        <v>000</v>
      </c>
    </row>
    <row r="6" spans="1:17" x14ac:dyDescent="0.25">
      <c r="I6" s="10" t="s">
        <v>159</v>
      </c>
      <c r="J6" s="10" t="s">
        <v>178</v>
      </c>
      <c r="K6" s="10" t="s">
        <v>186</v>
      </c>
    </row>
    <row r="7" spans="1:17" x14ac:dyDescent="0.25">
      <c r="A7" s="26" t="s">
        <v>2</v>
      </c>
      <c r="B7" s="13"/>
      <c r="C7" s="13"/>
      <c r="D7" s="13"/>
      <c r="E7" s="13"/>
      <c r="F7" s="13"/>
      <c r="G7" s="13"/>
      <c r="I7" s="10" t="s">
        <v>160</v>
      </c>
      <c r="J7" s="10" t="s">
        <v>179</v>
      </c>
      <c r="K7" s="10" t="s">
        <v>187</v>
      </c>
    </row>
    <row r="8" spans="1:17" x14ac:dyDescent="0.25">
      <c r="A8" s="26" t="s">
        <v>3</v>
      </c>
      <c r="B8" s="13"/>
      <c r="C8" s="13"/>
      <c r="D8" s="13"/>
      <c r="E8" s="13"/>
      <c r="F8" s="13"/>
      <c r="G8" s="13"/>
      <c r="I8" s="10" t="s">
        <v>161</v>
      </c>
      <c r="J8" s="10" t="s">
        <v>180</v>
      </c>
      <c r="K8" s="10" t="s">
        <v>188</v>
      </c>
      <c r="M8" s="10" t="str">
        <f ca="1">CONCATENATE(Q15,Q16," ",Q20,Q21," ",Q25,Q26," ",Q30,Q31," ",IF(Q36&lt;&gt;"",IF((P1+P2+P3+P4)&gt;0,CONCATENATE(" e ",Q36),Q36),""))</f>
        <v xml:space="preserve">    </v>
      </c>
    </row>
    <row r="9" spans="1:17" x14ac:dyDescent="0.25">
      <c r="I9" s="10" t="s">
        <v>162</v>
      </c>
      <c r="J9" s="10" t="s">
        <v>181</v>
      </c>
      <c r="K9" s="10" t="s">
        <v>189</v>
      </c>
    </row>
    <row r="10" spans="1:17" x14ac:dyDescent="0.25">
      <c r="A10" s="16" t="s">
        <v>4</v>
      </c>
      <c r="B10" s="17"/>
      <c r="C10" s="23"/>
      <c r="D10" s="19"/>
      <c r="E10" s="19"/>
      <c r="I10" s="10" t="s">
        <v>163</v>
      </c>
    </row>
    <row r="11" spans="1:17" x14ac:dyDescent="0.25">
      <c r="A11" s="16" t="s">
        <v>5</v>
      </c>
      <c r="B11" s="17"/>
      <c r="C11" s="23"/>
      <c r="D11" s="19"/>
      <c r="E11" s="19"/>
      <c r="I11" s="10" t="s">
        <v>164</v>
      </c>
    </row>
    <row r="12" spans="1:17" x14ac:dyDescent="0.25">
      <c r="A12" s="16" t="s">
        <v>6</v>
      </c>
      <c r="B12" s="17"/>
      <c r="C12" s="23"/>
      <c r="D12" s="19"/>
      <c r="E12" s="19"/>
      <c r="I12" s="10" t="s">
        <v>165</v>
      </c>
    </row>
    <row r="13" spans="1:17" x14ac:dyDescent="0.25">
      <c r="A13" s="16" t="s">
        <v>7</v>
      </c>
      <c r="B13" s="17"/>
      <c r="C13" s="23"/>
      <c r="D13" s="19"/>
      <c r="E13" s="19"/>
      <c r="I13" s="10" t="s">
        <v>166</v>
      </c>
    </row>
    <row r="14" spans="1:17" x14ac:dyDescent="0.25">
      <c r="A14" s="16" t="s">
        <v>8</v>
      </c>
      <c r="B14" s="17"/>
      <c r="C14" s="23"/>
      <c r="D14" s="19"/>
      <c r="E14" s="19"/>
      <c r="I14" s="10" t="s">
        <v>167</v>
      </c>
      <c r="L14" s="10" t="str">
        <f>P1</f>
        <v>000</v>
      </c>
    </row>
    <row r="15" spans="1:17" x14ac:dyDescent="0.25">
      <c r="A15" s="16" t="s">
        <v>9</v>
      </c>
      <c r="B15" s="17"/>
      <c r="C15" s="24"/>
      <c r="D15" s="19"/>
      <c r="E15" s="19"/>
      <c r="F15" s="20" t="s">
        <v>11</v>
      </c>
      <c r="G15" s="13"/>
      <c r="I15" s="10" t="s">
        <v>168</v>
      </c>
      <c r="L15" s="10" t="str">
        <f>MID(L14,2,2)</f>
        <v>00</v>
      </c>
      <c r="Q15" s="10" t="str">
        <f ca="1">IF(VALUE(MID(L14,1,1))&gt;0,IF(VALUE(L15)&lt;1,CONCATENATE(INDIRECT(CONCATENATE("C",MID(L14,1,1)))," bilhões"),IF(VALUE(MID(L14,1,1))=1,"Cento e ",CONCATENATE(INDIRECT(CONCATENATE("C",VALUE(MID(L14,1,1))))," e "))),"")</f>
        <v/>
      </c>
    </row>
    <row r="16" spans="1:17" x14ac:dyDescent="0.25">
      <c r="A16" s="16" t="s">
        <v>10</v>
      </c>
      <c r="B16" s="17"/>
      <c r="C16" s="18"/>
      <c r="D16" s="19"/>
      <c r="E16" s="19"/>
      <c r="I16" s="10" t="s">
        <v>169</v>
      </c>
      <c r="L16" s="10" t="str">
        <f>IF(VALUE(L15)&gt;0,IF(VALUE(MID(L15,1,1))&lt; 2,CONCATENATE("I",VALUE(L15)),CONCATENATE("J",MID(L15,1,1)-1)),"")</f>
        <v/>
      </c>
      <c r="M16" s="10" t="str">
        <f>IF(VALUE(MID(L15,2,1))&gt;0,CONCATENATE("I",MID(L15,2,1)),"")</f>
        <v/>
      </c>
      <c r="Q16" s="10" t="str">
        <f ca="1">IF(L16&lt;&gt;"",CONCATENATE(INDIRECT(L16),IF(M16&lt;&gt;"",IF(M16&lt;&gt;L16,IF(MID(L16,1,1)&lt;&gt;MID(M16,1,1),CONCATENATE(" e ",INDIRECT(M16)),""),""),""),IF(VALUE(L14)&gt;1," Bilhões", " Bilhão")),"")</f>
        <v/>
      </c>
    </row>
    <row r="17" spans="1:26" x14ac:dyDescent="0.25">
      <c r="I17" s="10" t="s">
        <v>170</v>
      </c>
    </row>
    <row r="18" spans="1:26" x14ac:dyDescent="0.25">
      <c r="B18" s="12" t="s">
        <v>12</v>
      </c>
      <c r="C18" s="13"/>
      <c r="D18" s="13"/>
      <c r="E18" s="13"/>
      <c r="F18" s="13"/>
      <c r="G18" s="13"/>
      <c r="I18" s="10" t="s">
        <v>171</v>
      </c>
    </row>
    <row r="19" spans="1:26" x14ac:dyDescent="0.25">
      <c r="A19" s="12" t="s">
        <v>13</v>
      </c>
      <c r="B19" s="13"/>
      <c r="C19" s="13"/>
      <c r="D19" s="13"/>
      <c r="E19" s="13"/>
      <c r="F19" s="13"/>
      <c r="G19" s="13"/>
      <c r="I19" s="10" t="s">
        <v>172</v>
      </c>
      <c r="L19" s="10" t="str">
        <f>P2</f>
        <v>000</v>
      </c>
    </row>
    <row r="20" spans="1:26" x14ac:dyDescent="0.25">
      <c r="A20" s="27" t="s">
        <v>14</v>
      </c>
      <c r="B20" s="13"/>
      <c r="C20" s="13"/>
      <c r="D20" s="13"/>
      <c r="E20" s="13"/>
      <c r="F20" s="13"/>
      <c r="G20" s="13"/>
      <c r="L20" s="10" t="str">
        <f>MID(L19,2,2)</f>
        <v>00</v>
      </c>
      <c r="Q20" s="10" t="str">
        <f ca="1">IF(VALUE(MID(L19,1,1))&gt;0,IF(VALUE(L20)&lt;1,CONCATENATE(INDIRECT(CONCATENATE("K",MID(L19,1,1)))," Milhões"),IF(VALUE(MID(L19,1,1))=1,"Cento e ",CONCATENATE(INDIRECT(CONCATENATE("K",VALUE(MID(L19,1,1))))," e "))),"")</f>
        <v/>
      </c>
    </row>
    <row r="21" spans="1:26" x14ac:dyDescent="0.25">
      <c r="I21" s="11">
        <f>G152</f>
        <v>0</v>
      </c>
      <c r="L21" s="10" t="str">
        <f>IF(VALUE(L20)&gt;0,IF(VALUE(MID(L20,1,1))&lt; 2,CONCATENATE("I",VALUE(L20)),CONCATENATE("J",MID(L20,1,1)-1)),"")</f>
        <v/>
      </c>
      <c r="M21" s="10" t="str">
        <f>IF(VALUE(MID(L20,2,1))&gt;0,CONCATENATE("I",MID(L20,2,1)),"")</f>
        <v/>
      </c>
      <c r="Q21" s="10" t="str">
        <f ca="1">IF(L21&lt;&gt;"",CONCATENATE(INDIRECT(L21),IF(M21&lt;&gt;"",IF(M21&lt;&gt;L21,IF(MID(L21,1,1)&lt;&gt;MID(M21,1,1),CONCATENATE(" e ",INDIRECT(M21)),""),""),""),IF(VALUE(L19)&gt;1,IF(VALUE(L24+L25)=0," Milhões de Reais"," Milhões e"),IF(VALUE(L24+L25+L28+L30)=0," Milhão de Reais"," Milhão"))),"")</f>
        <v/>
      </c>
    </row>
    <row r="22" spans="1:26" x14ac:dyDescent="0.25">
      <c r="A22" s="1" t="s">
        <v>15</v>
      </c>
      <c r="B22" s="1" t="s">
        <v>16</v>
      </c>
      <c r="C22" s="1" t="s">
        <v>17</v>
      </c>
      <c r="D22" s="1" t="s">
        <v>18</v>
      </c>
      <c r="E22" s="1" t="s">
        <v>19</v>
      </c>
      <c r="F22" s="1" t="s">
        <v>20</v>
      </c>
      <c r="G22" s="1" t="s">
        <v>21</v>
      </c>
    </row>
    <row r="23" spans="1:26" ht="213.75" x14ac:dyDescent="0.25">
      <c r="A23" s="2">
        <v>1</v>
      </c>
      <c r="B23" s="2" t="s">
        <v>22</v>
      </c>
      <c r="C23" s="4">
        <v>13</v>
      </c>
      <c r="D23" s="5" t="s">
        <v>23</v>
      </c>
      <c r="E23" s="6"/>
      <c r="F23" s="7"/>
      <c r="G23" s="8">
        <f t="shared" ref="G23:G54" si="0">IFERROR(C23*F23,0)</f>
        <v>0</v>
      </c>
      <c r="Z23" s="3">
        <v>23539</v>
      </c>
    </row>
    <row r="24" spans="1:26" ht="78.75" x14ac:dyDescent="0.25">
      <c r="A24" s="2">
        <v>2</v>
      </c>
      <c r="B24" s="2" t="s">
        <v>22</v>
      </c>
      <c r="C24" s="4">
        <v>8</v>
      </c>
      <c r="D24" s="5" t="s">
        <v>24</v>
      </c>
      <c r="E24" s="6"/>
      <c r="F24" s="7"/>
      <c r="G24" s="8">
        <f t="shared" si="0"/>
        <v>0</v>
      </c>
      <c r="L24" s="10" t="str">
        <f>P3</f>
        <v>000</v>
      </c>
      <c r="Z24" s="3">
        <v>23540</v>
      </c>
    </row>
    <row r="25" spans="1:26" ht="56.25" x14ac:dyDescent="0.25">
      <c r="A25" s="2">
        <v>3</v>
      </c>
      <c r="B25" s="2" t="s">
        <v>22</v>
      </c>
      <c r="C25" s="4">
        <v>2</v>
      </c>
      <c r="D25" s="5" t="s">
        <v>25</v>
      </c>
      <c r="E25" s="6"/>
      <c r="F25" s="7"/>
      <c r="G25" s="8">
        <f t="shared" si="0"/>
        <v>0</v>
      </c>
      <c r="L25" s="10" t="str">
        <f>MID(L24,2,2)</f>
        <v>00</v>
      </c>
      <c r="Q25" s="10" t="str">
        <f ca="1">IF(VALUE(MID(L24,1,1))&gt;0,IF(VALUE(L25)&lt;1,CONCATENATE(INDIRECT(CONCATENATE("K",MID(L24,1,1))),IF(VALUE(L29+L30)=0," Mil Reais"," Mil e")),IF(VALUE(MID(L24,1,1))=1,"Cento e ",CONCATENATE(INDIRECT(CONCATENATE("K",VALUE(MID(L24,1,1))))," e "))),"")</f>
        <v/>
      </c>
      <c r="Z25" s="3">
        <v>23541</v>
      </c>
    </row>
    <row r="26" spans="1:26" ht="33.75" x14ac:dyDescent="0.25">
      <c r="A26" s="2">
        <v>4</v>
      </c>
      <c r="B26" s="2" t="s">
        <v>22</v>
      </c>
      <c r="C26" s="4">
        <v>2</v>
      </c>
      <c r="D26" s="5" t="s">
        <v>26</v>
      </c>
      <c r="E26" s="6"/>
      <c r="F26" s="7"/>
      <c r="G26" s="8">
        <f t="shared" si="0"/>
        <v>0</v>
      </c>
      <c r="L26" s="10" t="str">
        <f>IF(VALUE(L25)&gt;0,IF(VALUE(MID(L25,1,1))&lt; 2,CONCATENATE("I",VALUE(L25)),CONCATENATE("J",MID(L25,1,1)-1)),"")</f>
        <v/>
      </c>
      <c r="M26" s="10" t="str">
        <f>IF(VALUE(MID(L25,2,1))&gt;0,CONCATENATE("I",MID(L25,2,1)),"")</f>
        <v/>
      </c>
      <c r="Q26" s="10" t="str">
        <f ca="1">IF(L26&lt;&gt;"",CONCATENATE(INDIRECT(L26),IF(M26&lt;&gt;"",IF(M26&lt;&gt;L26,IF(MID(L26,1,1)&lt;&gt;MID(M26,1,1),CONCATENATE(" e ",INDIRECT(M26)),""),""),""),IF(VALUE(L24)&gt;1,IF(VALUE(L29+L30)=0," Mil Reais"," Mil e"),IF(VALUE(L29+L30)=0," Mil Reais"," Mil e"))),"")</f>
        <v/>
      </c>
      <c r="Z26" s="3">
        <v>23542</v>
      </c>
    </row>
    <row r="27" spans="1:26" ht="191.25" x14ac:dyDescent="0.25">
      <c r="A27" s="2">
        <v>5</v>
      </c>
      <c r="B27" s="2" t="s">
        <v>22</v>
      </c>
      <c r="C27" s="4">
        <v>1</v>
      </c>
      <c r="D27" s="5" t="s">
        <v>27</v>
      </c>
      <c r="E27" s="6"/>
      <c r="F27" s="7"/>
      <c r="G27" s="8">
        <f t="shared" si="0"/>
        <v>0</v>
      </c>
      <c r="Z27" s="3">
        <v>23543</v>
      </c>
    </row>
    <row r="28" spans="1:26" ht="22.5" x14ac:dyDescent="0.25">
      <c r="A28" s="2">
        <v>6</v>
      </c>
      <c r="B28" s="2" t="s">
        <v>22</v>
      </c>
      <c r="C28" s="4">
        <v>1</v>
      </c>
      <c r="D28" s="5" t="s">
        <v>28</v>
      </c>
      <c r="E28" s="6"/>
      <c r="F28" s="7"/>
      <c r="G28" s="8">
        <f t="shared" si="0"/>
        <v>0</v>
      </c>
      <c r="Z28" s="3">
        <v>23544</v>
      </c>
    </row>
    <row r="29" spans="1:26" ht="22.5" x14ac:dyDescent="0.25">
      <c r="A29" s="2">
        <v>7</v>
      </c>
      <c r="B29" s="2" t="s">
        <v>22</v>
      </c>
      <c r="C29" s="4">
        <v>4</v>
      </c>
      <c r="D29" s="5" t="s">
        <v>29</v>
      </c>
      <c r="E29" s="6"/>
      <c r="F29" s="7"/>
      <c r="G29" s="8">
        <f t="shared" si="0"/>
        <v>0</v>
      </c>
      <c r="L29" s="10" t="str">
        <f>P4</f>
        <v>000</v>
      </c>
      <c r="Z29" s="3">
        <v>23545</v>
      </c>
    </row>
    <row r="30" spans="1:26" ht="22.5" x14ac:dyDescent="0.25">
      <c r="A30" s="2">
        <v>8</v>
      </c>
      <c r="B30" s="2" t="s">
        <v>22</v>
      </c>
      <c r="C30" s="4">
        <v>1</v>
      </c>
      <c r="D30" s="5" t="s">
        <v>30</v>
      </c>
      <c r="E30" s="6"/>
      <c r="F30" s="7"/>
      <c r="G30" s="8">
        <f t="shared" si="0"/>
        <v>0</v>
      </c>
      <c r="L30" s="10" t="str">
        <f>MID(L29,2,2)</f>
        <v>00</v>
      </c>
      <c r="Q30" s="10" t="str">
        <f ca="1">IF(VALUE(MID(L29,1,1))&gt;0,IF(VALUE(L30)&lt;1,CONCATENATE(INDIRECT(CONCATENATE("K",MID(L29,1,1)))," Reais"),IF(VALUE(MID(L29,1,1))=1,"Cento e ",CONCATENATE(INDIRECT(CONCATENATE("K",VALUE(MID(L29,1,1))))," e "))),"")</f>
        <v/>
      </c>
      <c r="Z30" s="3">
        <v>23546</v>
      </c>
    </row>
    <row r="31" spans="1:26" ht="123.75" x14ac:dyDescent="0.25">
      <c r="A31" s="2">
        <v>9</v>
      </c>
      <c r="B31" s="2" t="s">
        <v>22</v>
      </c>
      <c r="C31" s="4">
        <v>11</v>
      </c>
      <c r="D31" s="5" t="s">
        <v>31</v>
      </c>
      <c r="E31" s="6"/>
      <c r="F31" s="7"/>
      <c r="G31" s="8">
        <f t="shared" si="0"/>
        <v>0</v>
      </c>
      <c r="L31" s="10" t="str">
        <f>IF(VALUE(L30)&gt;0,IF(VALUE(MID(L30,1,1))&lt; 2,CONCATENATE("I",VALUE(L30)),CONCATENATE("J",MID(L30,1,1)-1)),"")</f>
        <v/>
      </c>
      <c r="M31" s="10" t="str">
        <f>IF(VALUE(MID(L30,2,1))&gt;0,CONCATENATE("I",MID(L30,2,1)),"")</f>
        <v/>
      </c>
      <c r="Q31" s="10" t="str">
        <f ca="1">IF(L31&lt;&gt;"",CONCATENATE(INDIRECT(L31),IF(M31&lt;&gt;"",IF(M31&lt;&gt;L31,IF(MID(L31,1,1)&lt;&gt;MID(M31,1,1),CONCATENATE(" e ",INDIRECT(M31)),""),""),""),IF(VALUE(L29)&gt;1," Reais", " Real")),"")</f>
        <v/>
      </c>
      <c r="Z31" s="3">
        <v>23547</v>
      </c>
    </row>
    <row r="32" spans="1:26" ht="33.75" x14ac:dyDescent="0.25">
      <c r="A32" s="2">
        <v>10</v>
      </c>
      <c r="B32" s="2" t="s">
        <v>22</v>
      </c>
      <c r="C32" s="4">
        <v>20</v>
      </c>
      <c r="D32" s="5" t="s">
        <v>32</v>
      </c>
      <c r="E32" s="6"/>
      <c r="F32" s="7"/>
      <c r="G32" s="8">
        <f t="shared" si="0"/>
        <v>0</v>
      </c>
      <c r="Z32" s="3">
        <v>23548</v>
      </c>
    </row>
    <row r="33" spans="1:26" ht="33.75" x14ac:dyDescent="0.25">
      <c r="A33" s="2">
        <v>11</v>
      </c>
      <c r="B33" s="2" t="s">
        <v>22</v>
      </c>
      <c r="C33" s="4">
        <v>7</v>
      </c>
      <c r="D33" s="5" t="s">
        <v>33</v>
      </c>
      <c r="E33" s="6"/>
      <c r="F33" s="7"/>
      <c r="G33" s="8">
        <f t="shared" si="0"/>
        <v>0</v>
      </c>
      <c r="Z33" s="3">
        <v>23549</v>
      </c>
    </row>
    <row r="34" spans="1:26" ht="101.25" x14ac:dyDescent="0.25">
      <c r="A34" s="2">
        <v>12</v>
      </c>
      <c r="B34" s="2" t="s">
        <v>22</v>
      </c>
      <c r="C34" s="4">
        <v>6</v>
      </c>
      <c r="D34" s="5" t="s">
        <v>34</v>
      </c>
      <c r="E34" s="6"/>
      <c r="F34" s="7"/>
      <c r="G34" s="8">
        <f t="shared" si="0"/>
        <v>0</v>
      </c>
      <c r="Z34" s="3">
        <v>23550</v>
      </c>
    </row>
    <row r="35" spans="1:26" ht="112.5" x14ac:dyDescent="0.25">
      <c r="A35" s="2">
        <v>13</v>
      </c>
      <c r="B35" s="2" t="s">
        <v>22</v>
      </c>
      <c r="C35" s="4">
        <v>6</v>
      </c>
      <c r="D35" s="5" t="s">
        <v>35</v>
      </c>
      <c r="E35" s="6"/>
      <c r="F35" s="7"/>
      <c r="G35" s="8">
        <f t="shared" si="0"/>
        <v>0</v>
      </c>
      <c r="L35" s="10" t="str">
        <f>P5</f>
        <v>000</v>
      </c>
      <c r="Z35" s="3">
        <v>23551</v>
      </c>
    </row>
    <row r="36" spans="1:26" ht="67.5" x14ac:dyDescent="0.25">
      <c r="A36" s="2">
        <v>14</v>
      </c>
      <c r="B36" s="2" t="s">
        <v>22</v>
      </c>
      <c r="C36" s="4">
        <v>20</v>
      </c>
      <c r="D36" s="5" t="s">
        <v>36</v>
      </c>
      <c r="E36" s="6"/>
      <c r="F36" s="7"/>
      <c r="G36" s="8">
        <f t="shared" si="0"/>
        <v>0</v>
      </c>
      <c r="L36" s="10" t="str">
        <f>IF(L35&lt;&gt;"",IF(VALUE(L35)&gt;0,IF(VALUE(MID(L35,1,1))&lt; 2,CONCATENATE("I",VALUE(L35)),CONCATENATE("J",MID(L35,1,1)-1)),""),"")</f>
        <v/>
      </c>
      <c r="M36" s="10" t="str">
        <f>IF(VALUE(MID(L35,2,1))&gt;0,CONCATENATE("I",MID(L35,2,1)),"")</f>
        <v/>
      </c>
      <c r="Q36" s="10" t="str">
        <f ca="1">IF(L36&lt;&gt;"",CONCATENATE(INDIRECT(L36),IF(M36&lt;&gt;"",IF(M36&lt;&gt;L36,IF(MID(L36,1,1)&lt;&gt;MID(M36,1,1),CONCATENATE(" e ",INDIRECT(M36)),""),""),""),IF(VALUE(L35)&gt;1," Centavos"," Centavo")),"")</f>
        <v/>
      </c>
      <c r="Z36" s="3">
        <v>23552</v>
      </c>
    </row>
    <row r="37" spans="1:26" ht="123.75" x14ac:dyDescent="0.25">
      <c r="A37" s="2">
        <v>15</v>
      </c>
      <c r="B37" s="2" t="s">
        <v>22</v>
      </c>
      <c r="C37" s="4">
        <v>1</v>
      </c>
      <c r="D37" s="5" t="s">
        <v>37</v>
      </c>
      <c r="E37" s="6"/>
      <c r="F37" s="7"/>
      <c r="G37" s="8">
        <f t="shared" si="0"/>
        <v>0</v>
      </c>
      <c r="Z37" s="3">
        <v>23553</v>
      </c>
    </row>
    <row r="38" spans="1:26" ht="56.25" x14ac:dyDescent="0.25">
      <c r="A38" s="2">
        <v>16</v>
      </c>
      <c r="B38" s="2" t="s">
        <v>22</v>
      </c>
      <c r="C38" s="4">
        <v>1</v>
      </c>
      <c r="D38" s="5" t="s">
        <v>38</v>
      </c>
      <c r="E38" s="6"/>
      <c r="F38" s="7"/>
      <c r="G38" s="8">
        <f t="shared" si="0"/>
        <v>0</v>
      </c>
      <c r="Z38" s="3">
        <v>23554</v>
      </c>
    </row>
    <row r="39" spans="1:26" ht="56.25" x14ac:dyDescent="0.25">
      <c r="A39" s="2">
        <v>17</v>
      </c>
      <c r="B39" s="2" t="s">
        <v>22</v>
      </c>
      <c r="C39" s="4">
        <v>4</v>
      </c>
      <c r="D39" s="5" t="s">
        <v>39</v>
      </c>
      <c r="E39" s="6"/>
      <c r="F39" s="7"/>
      <c r="G39" s="8">
        <f t="shared" si="0"/>
        <v>0</v>
      </c>
      <c r="Z39" s="3">
        <v>23555</v>
      </c>
    </row>
    <row r="40" spans="1:26" ht="45" x14ac:dyDescent="0.25">
      <c r="A40" s="2">
        <v>18</v>
      </c>
      <c r="B40" s="2" t="s">
        <v>22</v>
      </c>
      <c r="C40" s="4">
        <v>6</v>
      </c>
      <c r="D40" s="5" t="s">
        <v>40</v>
      </c>
      <c r="E40" s="6"/>
      <c r="F40" s="7"/>
      <c r="G40" s="8">
        <f t="shared" si="0"/>
        <v>0</v>
      </c>
      <c r="Z40" s="3">
        <v>23556</v>
      </c>
    </row>
    <row r="41" spans="1:26" ht="135" x14ac:dyDescent="0.25">
      <c r="A41" s="2">
        <v>19</v>
      </c>
      <c r="B41" s="2" t="s">
        <v>22</v>
      </c>
      <c r="C41" s="4">
        <v>1</v>
      </c>
      <c r="D41" s="5" t="s">
        <v>41</v>
      </c>
      <c r="E41" s="6"/>
      <c r="F41" s="7"/>
      <c r="G41" s="8">
        <f t="shared" si="0"/>
        <v>0</v>
      </c>
      <c r="Z41" s="3">
        <v>23557</v>
      </c>
    </row>
    <row r="42" spans="1:26" x14ac:dyDescent="0.25">
      <c r="A42" s="2">
        <v>20</v>
      </c>
      <c r="B42" s="2" t="s">
        <v>22</v>
      </c>
      <c r="C42" s="4">
        <v>3</v>
      </c>
      <c r="D42" s="5" t="s">
        <v>42</v>
      </c>
      <c r="E42" s="6"/>
      <c r="F42" s="7"/>
      <c r="G42" s="8">
        <f t="shared" si="0"/>
        <v>0</v>
      </c>
      <c r="Z42" s="3">
        <v>23558</v>
      </c>
    </row>
    <row r="43" spans="1:26" ht="112.5" x14ac:dyDescent="0.25">
      <c r="A43" s="2">
        <v>21</v>
      </c>
      <c r="B43" s="2" t="s">
        <v>22</v>
      </c>
      <c r="C43" s="4">
        <v>6</v>
      </c>
      <c r="D43" s="5" t="s">
        <v>43</v>
      </c>
      <c r="E43" s="6"/>
      <c r="F43" s="7"/>
      <c r="G43" s="8">
        <f t="shared" si="0"/>
        <v>0</v>
      </c>
      <c r="Z43" s="3">
        <v>23559</v>
      </c>
    </row>
    <row r="44" spans="1:26" ht="56.25" x14ac:dyDescent="0.25">
      <c r="A44" s="2">
        <v>22</v>
      </c>
      <c r="B44" s="2" t="s">
        <v>22</v>
      </c>
      <c r="C44" s="4">
        <v>3</v>
      </c>
      <c r="D44" s="5" t="s">
        <v>44</v>
      </c>
      <c r="E44" s="6"/>
      <c r="F44" s="7"/>
      <c r="G44" s="8">
        <f t="shared" si="0"/>
        <v>0</v>
      </c>
      <c r="Z44" s="3">
        <v>23560</v>
      </c>
    </row>
    <row r="45" spans="1:26" ht="33.75" x14ac:dyDescent="0.25">
      <c r="A45" s="2">
        <v>23</v>
      </c>
      <c r="B45" s="2" t="s">
        <v>22</v>
      </c>
      <c r="C45" s="4">
        <v>2</v>
      </c>
      <c r="D45" s="5" t="s">
        <v>45</v>
      </c>
      <c r="E45" s="6"/>
      <c r="F45" s="7"/>
      <c r="G45" s="8">
        <f t="shared" si="0"/>
        <v>0</v>
      </c>
      <c r="Z45" s="3">
        <v>23561</v>
      </c>
    </row>
    <row r="46" spans="1:26" ht="45" x14ac:dyDescent="0.25">
      <c r="A46" s="2">
        <v>24</v>
      </c>
      <c r="B46" s="2" t="s">
        <v>46</v>
      </c>
      <c r="C46" s="4">
        <v>2</v>
      </c>
      <c r="D46" s="5" t="s">
        <v>47</v>
      </c>
      <c r="E46" s="6"/>
      <c r="F46" s="7"/>
      <c r="G46" s="8">
        <f t="shared" si="0"/>
        <v>0</v>
      </c>
      <c r="Z46" s="3">
        <v>23562</v>
      </c>
    </row>
    <row r="47" spans="1:26" ht="90" x14ac:dyDescent="0.25">
      <c r="A47" s="2">
        <v>25</v>
      </c>
      <c r="B47" s="2" t="s">
        <v>46</v>
      </c>
      <c r="C47" s="4">
        <v>2</v>
      </c>
      <c r="D47" s="5" t="s">
        <v>48</v>
      </c>
      <c r="E47" s="6"/>
      <c r="F47" s="7"/>
      <c r="G47" s="8">
        <f t="shared" si="0"/>
        <v>0</v>
      </c>
      <c r="Z47" s="3">
        <v>23563</v>
      </c>
    </row>
    <row r="48" spans="1:26" ht="67.5" x14ac:dyDescent="0.25">
      <c r="A48" s="2">
        <v>26</v>
      </c>
      <c r="B48" s="2" t="s">
        <v>46</v>
      </c>
      <c r="C48" s="4">
        <v>4</v>
      </c>
      <c r="D48" s="5" t="s">
        <v>49</v>
      </c>
      <c r="E48" s="6"/>
      <c r="F48" s="7"/>
      <c r="G48" s="8">
        <f t="shared" si="0"/>
        <v>0</v>
      </c>
      <c r="Z48" s="3">
        <v>23564</v>
      </c>
    </row>
    <row r="49" spans="1:26" ht="67.5" x14ac:dyDescent="0.25">
      <c r="A49" s="2">
        <v>27</v>
      </c>
      <c r="B49" s="2" t="s">
        <v>46</v>
      </c>
      <c r="C49" s="4">
        <v>9</v>
      </c>
      <c r="D49" s="5" t="s">
        <v>50</v>
      </c>
      <c r="E49" s="6"/>
      <c r="F49" s="7"/>
      <c r="G49" s="8">
        <f t="shared" si="0"/>
        <v>0</v>
      </c>
      <c r="Z49" s="3">
        <v>23565</v>
      </c>
    </row>
    <row r="50" spans="1:26" ht="45" x14ac:dyDescent="0.25">
      <c r="A50" s="2">
        <v>28</v>
      </c>
      <c r="B50" s="2" t="s">
        <v>22</v>
      </c>
      <c r="C50" s="4">
        <v>11</v>
      </c>
      <c r="D50" s="5" t="s">
        <v>51</v>
      </c>
      <c r="E50" s="6"/>
      <c r="F50" s="7"/>
      <c r="G50" s="8">
        <f t="shared" si="0"/>
        <v>0</v>
      </c>
      <c r="Z50" s="3">
        <v>23566</v>
      </c>
    </row>
    <row r="51" spans="1:26" ht="45" x14ac:dyDescent="0.25">
      <c r="A51" s="2">
        <v>29</v>
      </c>
      <c r="B51" s="2" t="s">
        <v>22</v>
      </c>
      <c r="C51" s="4">
        <v>15</v>
      </c>
      <c r="D51" s="5" t="s">
        <v>52</v>
      </c>
      <c r="E51" s="6"/>
      <c r="F51" s="7"/>
      <c r="G51" s="8">
        <f t="shared" si="0"/>
        <v>0</v>
      </c>
      <c r="Z51" s="3">
        <v>23567</v>
      </c>
    </row>
    <row r="52" spans="1:26" ht="67.5" x14ac:dyDescent="0.25">
      <c r="A52" s="2">
        <v>30</v>
      </c>
      <c r="B52" s="2" t="s">
        <v>22</v>
      </c>
      <c r="C52" s="4">
        <v>6</v>
      </c>
      <c r="D52" s="5" t="s">
        <v>53</v>
      </c>
      <c r="E52" s="6"/>
      <c r="F52" s="7"/>
      <c r="G52" s="8">
        <f t="shared" si="0"/>
        <v>0</v>
      </c>
      <c r="Z52" s="3">
        <v>23568</v>
      </c>
    </row>
    <row r="53" spans="1:26" ht="45" x14ac:dyDescent="0.25">
      <c r="A53" s="2">
        <v>31</v>
      </c>
      <c r="B53" s="2" t="s">
        <v>22</v>
      </c>
      <c r="C53" s="4">
        <v>10</v>
      </c>
      <c r="D53" s="5" t="s">
        <v>54</v>
      </c>
      <c r="E53" s="6"/>
      <c r="F53" s="7"/>
      <c r="G53" s="8">
        <f t="shared" si="0"/>
        <v>0</v>
      </c>
      <c r="Z53" s="3">
        <v>23569</v>
      </c>
    </row>
    <row r="54" spans="1:26" ht="33.75" x14ac:dyDescent="0.25">
      <c r="A54" s="2">
        <v>32</v>
      </c>
      <c r="B54" s="2" t="s">
        <v>22</v>
      </c>
      <c r="C54" s="4">
        <v>3</v>
      </c>
      <c r="D54" s="5" t="s">
        <v>55</v>
      </c>
      <c r="E54" s="6"/>
      <c r="F54" s="7"/>
      <c r="G54" s="8">
        <f t="shared" si="0"/>
        <v>0</v>
      </c>
      <c r="Z54" s="3">
        <v>23570</v>
      </c>
    </row>
    <row r="55" spans="1:26" ht="56.25" x14ac:dyDescent="0.25">
      <c r="A55" s="2">
        <v>33</v>
      </c>
      <c r="B55" s="2" t="s">
        <v>22</v>
      </c>
      <c r="C55" s="4">
        <v>1</v>
      </c>
      <c r="D55" s="5" t="s">
        <v>56</v>
      </c>
      <c r="E55" s="6"/>
      <c r="F55" s="7"/>
      <c r="G55" s="8">
        <f t="shared" ref="G55:G86" si="1">IFERROR(C55*F55,0)</f>
        <v>0</v>
      </c>
      <c r="Z55" s="3">
        <v>23571</v>
      </c>
    </row>
    <row r="56" spans="1:26" ht="33.75" x14ac:dyDescent="0.25">
      <c r="A56" s="2">
        <v>34</v>
      </c>
      <c r="B56" s="2" t="s">
        <v>22</v>
      </c>
      <c r="C56" s="4">
        <v>1</v>
      </c>
      <c r="D56" s="5" t="s">
        <v>57</v>
      </c>
      <c r="E56" s="6"/>
      <c r="F56" s="7"/>
      <c r="G56" s="8">
        <f t="shared" si="1"/>
        <v>0</v>
      </c>
      <c r="Z56" s="3">
        <v>23572</v>
      </c>
    </row>
    <row r="57" spans="1:26" ht="22.5" x14ac:dyDescent="0.25">
      <c r="A57" s="2">
        <v>35</v>
      </c>
      <c r="B57" s="2" t="s">
        <v>22</v>
      </c>
      <c r="C57" s="4">
        <v>1</v>
      </c>
      <c r="D57" s="5" t="s">
        <v>58</v>
      </c>
      <c r="E57" s="6"/>
      <c r="F57" s="7"/>
      <c r="G57" s="8">
        <f t="shared" si="1"/>
        <v>0</v>
      </c>
      <c r="Z57" s="3">
        <v>23573</v>
      </c>
    </row>
    <row r="58" spans="1:26" ht="45" x14ac:dyDescent="0.25">
      <c r="A58" s="2">
        <v>36</v>
      </c>
      <c r="B58" s="2" t="s">
        <v>22</v>
      </c>
      <c r="C58" s="4">
        <v>5</v>
      </c>
      <c r="D58" s="5" t="s">
        <v>59</v>
      </c>
      <c r="E58" s="6"/>
      <c r="F58" s="7"/>
      <c r="G58" s="8">
        <f t="shared" si="1"/>
        <v>0</v>
      </c>
      <c r="Z58" s="3">
        <v>23574</v>
      </c>
    </row>
    <row r="59" spans="1:26" ht="90" x14ac:dyDescent="0.25">
      <c r="A59" s="2">
        <v>37</v>
      </c>
      <c r="B59" s="2" t="s">
        <v>22</v>
      </c>
      <c r="C59" s="4">
        <v>3</v>
      </c>
      <c r="D59" s="5" t="s">
        <v>60</v>
      </c>
      <c r="E59" s="6"/>
      <c r="F59" s="7"/>
      <c r="G59" s="8">
        <f t="shared" si="1"/>
        <v>0</v>
      </c>
      <c r="Z59" s="3">
        <v>23575</v>
      </c>
    </row>
    <row r="60" spans="1:26" ht="45" x14ac:dyDescent="0.25">
      <c r="A60" s="2">
        <v>38</v>
      </c>
      <c r="B60" s="2" t="s">
        <v>22</v>
      </c>
      <c r="C60" s="4">
        <v>1</v>
      </c>
      <c r="D60" s="5" t="s">
        <v>61</v>
      </c>
      <c r="E60" s="6"/>
      <c r="F60" s="7"/>
      <c r="G60" s="8">
        <f t="shared" si="1"/>
        <v>0</v>
      </c>
      <c r="Z60" s="3">
        <v>23576</v>
      </c>
    </row>
    <row r="61" spans="1:26" ht="45" x14ac:dyDescent="0.25">
      <c r="A61" s="2">
        <v>39</v>
      </c>
      <c r="B61" s="2" t="s">
        <v>22</v>
      </c>
      <c r="C61" s="4">
        <v>1</v>
      </c>
      <c r="D61" s="5" t="s">
        <v>62</v>
      </c>
      <c r="E61" s="6"/>
      <c r="F61" s="7"/>
      <c r="G61" s="8">
        <f t="shared" si="1"/>
        <v>0</v>
      </c>
      <c r="Z61" s="3">
        <v>23577</v>
      </c>
    </row>
    <row r="62" spans="1:26" ht="45" x14ac:dyDescent="0.25">
      <c r="A62" s="2">
        <v>40</v>
      </c>
      <c r="B62" s="2" t="s">
        <v>22</v>
      </c>
      <c r="C62" s="4">
        <v>2</v>
      </c>
      <c r="D62" s="5" t="s">
        <v>63</v>
      </c>
      <c r="E62" s="6"/>
      <c r="F62" s="7"/>
      <c r="G62" s="8">
        <f t="shared" si="1"/>
        <v>0</v>
      </c>
      <c r="Z62" s="3">
        <v>23578</v>
      </c>
    </row>
    <row r="63" spans="1:26" ht="22.5" x14ac:dyDescent="0.25">
      <c r="A63" s="2">
        <v>41</v>
      </c>
      <c r="B63" s="2" t="s">
        <v>22</v>
      </c>
      <c r="C63" s="4">
        <v>2</v>
      </c>
      <c r="D63" s="5" t="s">
        <v>64</v>
      </c>
      <c r="E63" s="6"/>
      <c r="F63" s="7"/>
      <c r="G63" s="8">
        <f t="shared" si="1"/>
        <v>0</v>
      </c>
      <c r="Z63" s="3">
        <v>23579</v>
      </c>
    </row>
    <row r="64" spans="1:26" ht="56.25" x14ac:dyDescent="0.25">
      <c r="A64" s="2">
        <v>42</v>
      </c>
      <c r="B64" s="2" t="s">
        <v>22</v>
      </c>
      <c r="C64" s="4">
        <v>2</v>
      </c>
      <c r="D64" s="5" t="s">
        <v>65</v>
      </c>
      <c r="E64" s="6"/>
      <c r="F64" s="7"/>
      <c r="G64" s="8">
        <f t="shared" si="1"/>
        <v>0</v>
      </c>
      <c r="Z64" s="3">
        <v>23580</v>
      </c>
    </row>
    <row r="65" spans="1:26" ht="33.75" x14ac:dyDescent="0.25">
      <c r="A65" s="2">
        <v>43</v>
      </c>
      <c r="B65" s="2" t="s">
        <v>22</v>
      </c>
      <c r="C65" s="4">
        <v>1</v>
      </c>
      <c r="D65" s="5" t="s">
        <v>66</v>
      </c>
      <c r="E65" s="6"/>
      <c r="F65" s="7"/>
      <c r="G65" s="8">
        <f t="shared" si="1"/>
        <v>0</v>
      </c>
      <c r="Z65" s="3">
        <v>23581</v>
      </c>
    </row>
    <row r="66" spans="1:26" ht="33.75" x14ac:dyDescent="0.25">
      <c r="A66" s="2">
        <v>44</v>
      </c>
      <c r="B66" s="2" t="s">
        <v>22</v>
      </c>
      <c r="C66" s="4">
        <v>1</v>
      </c>
      <c r="D66" s="5" t="s">
        <v>67</v>
      </c>
      <c r="E66" s="6"/>
      <c r="F66" s="7"/>
      <c r="G66" s="8">
        <f t="shared" si="1"/>
        <v>0</v>
      </c>
      <c r="Z66" s="3">
        <v>23582</v>
      </c>
    </row>
    <row r="67" spans="1:26" ht="33.75" x14ac:dyDescent="0.25">
      <c r="A67" s="2">
        <v>45</v>
      </c>
      <c r="B67" s="2" t="s">
        <v>22</v>
      </c>
      <c r="C67" s="4">
        <v>2</v>
      </c>
      <c r="D67" s="5" t="s">
        <v>68</v>
      </c>
      <c r="E67" s="6"/>
      <c r="F67" s="7"/>
      <c r="G67" s="8">
        <f t="shared" si="1"/>
        <v>0</v>
      </c>
      <c r="Z67" s="3">
        <v>23583</v>
      </c>
    </row>
    <row r="68" spans="1:26" x14ac:dyDescent="0.25">
      <c r="A68" s="2">
        <v>46</v>
      </c>
      <c r="B68" s="2" t="s">
        <v>46</v>
      </c>
      <c r="C68" s="4">
        <v>1</v>
      </c>
      <c r="D68" s="5" t="s">
        <v>69</v>
      </c>
      <c r="E68" s="6"/>
      <c r="F68" s="7"/>
      <c r="G68" s="8">
        <f t="shared" si="1"/>
        <v>0</v>
      </c>
      <c r="Z68" s="3">
        <v>23589</v>
      </c>
    </row>
    <row r="69" spans="1:26" ht="45" x14ac:dyDescent="0.25">
      <c r="A69" s="2">
        <v>47</v>
      </c>
      <c r="B69" s="2" t="s">
        <v>22</v>
      </c>
      <c r="C69" s="4">
        <v>13</v>
      </c>
      <c r="D69" s="5" t="s">
        <v>70</v>
      </c>
      <c r="E69" s="6"/>
      <c r="F69" s="7"/>
      <c r="G69" s="8">
        <f t="shared" si="1"/>
        <v>0</v>
      </c>
      <c r="Z69" s="3">
        <v>23590</v>
      </c>
    </row>
    <row r="70" spans="1:26" ht="33.75" x14ac:dyDescent="0.25">
      <c r="A70" s="2">
        <v>48</v>
      </c>
      <c r="B70" s="2" t="s">
        <v>22</v>
      </c>
      <c r="C70" s="4">
        <v>13</v>
      </c>
      <c r="D70" s="5" t="s">
        <v>71</v>
      </c>
      <c r="E70" s="6"/>
      <c r="F70" s="7"/>
      <c r="G70" s="8">
        <f t="shared" si="1"/>
        <v>0</v>
      </c>
      <c r="Z70" s="3">
        <v>23591</v>
      </c>
    </row>
    <row r="71" spans="1:26" ht="33.75" x14ac:dyDescent="0.25">
      <c r="A71" s="2">
        <v>49</v>
      </c>
      <c r="B71" s="2" t="s">
        <v>22</v>
      </c>
      <c r="C71" s="4">
        <v>4</v>
      </c>
      <c r="D71" s="5" t="s">
        <v>72</v>
      </c>
      <c r="E71" s="6"/>
      <c r="F71" s="7"/>
      <c r="G71" s="8">
        <f t="shared" si="1"/>
        <v>0</v>
      </c>
      <c r="Z71" s="3">
        <v>23592</v>
      </c>
    </row>
    <row r="72" spans="1:26" ht="45" x14ac:dyDescent="0.25">
      <c r="A72" s="2">
        <v>50</v>
      </c>
      <c r="B72" s="2" t="s">
        <v>22</v>
      </c>
      <c r="C72" s="4">
        <v>2</v>
      </c>
      <c r="D72" s="5" t="s">
        <v>73</v>
      </c>
      <c r="E72" s="6"/>
      <c r="F72" s="7"/>
      <c r="G72" s="8">
        <f t="shared" si="1"/>
        <v>0</v>
      </c>
      <c r="Z72" s="3">
        <v>23593</v>
      </c>
    </row>
    <row r="73" spans="1:26" ht="56.25" x14ac:dyDescent="0.25">
      <c r="A73" s="2">
        <v>51</v>
      </c>
      <c r="B73" s="2" t="s">
        <v>22</v>
      </c>
      <c r="C73" s="4">
        <v>5</v>
      </c>
      <c r="D73" s="5" t="s">
        <v>74</v>
      </c>
      <c r="E73" s="6"/>
      <c r="F73" s="7"/>
      <c r="G73" s="8">
        <f t="shared" si="1"/>
        <v>0</v>
      </c>
      <c r="Z73" s="3">
        <v>23594</v>
      </c>
    </row>
    <row r="74" spans="1:26" ht="45" x14ac:dyDescent="0.25">
      <c r="A74" s="2">
        <v>52</v>
      </c>
      <c r="B74" s="2" t="s">
        <v>22</v>
      </c>
      <c r="C74" s="4">
        <v>6</v>
      </c>
      <c r="D74" s="5" t="s">
        <v>75</v>
      </c>
      <c r="E74" s="6"/>
      <c r="F74" s="7"/>
      <c r="G74" s="8">
        <f t="shared" si="1"/>
        <v>0</v>
      </c>
      <c r="Z74" s="3">
        <v>23595</v>
      </c>
    </row>
    <row r="75" spans="1:26" ht="33.75" x14ac:dyDescent="0.25">
      <c r="A75" s="2">
        <v>53</v>
      </c>
      <c r="B75" s="2" t="s">
        <v>22</v>
      </c>
      <c r="C75" s="4">
        <v>2</v>
      </c>
      <c r="D75" s="5" t="s">
        <v>76</v>
      </c>
      <c r="E75" s="6"/>
      <c r="F75" s="7"/>
      <c r="G75" s="8">
        <f t="shared" si="1"/>
        <v>0</v>
      </c>
      <c r="Z75" s="3">
        <v>23596</v>
      </c>
    </row>
    <row r="76" spans="1:26" ht="67.5" x14ac:dyDescent="0.25">
      <c r="A76" s="2">
        <v>54</v>
      </c>
      <c r="B76" s="2" t="s">
        <v>22</v>
      </c>
      <c r="C76" s="4">
        <v>2</v>
      </c>
      <c r="D76" s="5" t="s">
        <v>77</v>
      </c>
      <c r="E76" s="6"/>
      <c r="F76" s="7"/>
      <c r="G76" s="8">
        <f t="shared" si="1"/>
        <v>0</v>
      </c>
      <c r="Z76" s="3">
        <v>23597</v>
      </c>
    </row>
    <row r="77" spans="1:26" ht="45" x14ac:dyDescent="0.25">
      <c r="A77" s="2">
        <v>55</v>
      </c>
      <c r="B77" s="2" t="s">
        <v>22</v>
      </c>
      <c r="C77" s="4">
        <v>6</v>
      </c>
      <c r="D77" s="5" t="s">
        <v>78</v>
      </c>
      <c r="E77" s="6"/>
      <c r="F77" s="7"/>
      <c r="G77" s="8">
        <f t="shared" si="1"/>
        <v>0</v>
      </c>
      <c r="Z77" s="3">
        <v>23598</v>
      </c>
    </row>
    <row r="78" spans="1:26" ht="33.75" x14ac:dyDescent="0.25">
      <c r="A78" s="2">
        <v>56</v>
      </c>
      <c r="B78" s="2" t="s">
        <v>22</v>
      </c>
      <c r="C78" s="4">
        <v>3</v>
      </c>
      <c r="D78" s="5" t="s">
        <v>79</v>
      </c>
      <c r="E78" s="6"/>
      <c r="F78" s="7"/>
      <c r="G78" s="8">
        <f t="shared" si="1"/>
        <v>0</v>
      </c>
      <c r="Z78" s="3">
        <v>23599</v>
      </c>
    </row>
    <row r="79" spans="1:26" ht="33.75" x14ac:dyDescent="0.25">
      <c r="A79" s="2">
        <v>57</v>
      </c>
      <c r="B79" s="2" t="s">
        <v>22</v>
      </c>
      <c r="C79" s="4">
        <v>11</v>
      </c>
      <c r="D79" s="5" t="s">
        <v>80</v>
      </c>
      <c r="E79" s="6"/>
      <c r="F79" s="7"/>
      <c r="G79" s="8">
        <f t="shared" si="1"/>
        <v>0</v>
      </c>
      <c r="Z79" s="3">
        <v>23600</v>
      </c>
    </row>
    <row r="80" spans="1:26" ht="409.5" x14ac:dyDescent="0.25">
      <c r="A80" s="2">
        <v>58</v>
      </c>
      <c r="B80" s="2" t="s">
        <v>22</v>
      </c>
      <c r="C80" s="4">
        <v>2</v>
      </c>
      <c r="D80" s="5" t="s">
        <v>81</v>
      </c>
      <c r="E80" s="6"/>
      <c r="F80" s="7"/>
      <c r="G80" s="8">
        <f t="shared" si="1"/>
        <v>0</v>
      </c>
      <c r="Z80" s="3">
        <v>23601</v>
      </c>
    </row>
    <row r="81" spans="1:26" ht="56.25" x14ac:dyDescent="0.25">
      <c r="A81" s="2">
        <v>59</v>
      </c>
      <c r="B81" s="2" t="s">
        <v>22</v>
      </c>
      <c r="C81" s="4">
        <v>1</v>
      </c>
      <c r="D81" s="5" t="s">
        <v>82</v>
      </c>
      <c r="E81" s="6"/>
      <c r="F81" s="7"/>
      <c r="G81" s="8">
        <f t="shared" si="1"/>
        <v>0</v>
      </c>
      <c r="Z81" s="3">
        <v>23602</v>
      </c>
    </row>
    <row r="82" spans="1:26" ht="78.75" x14ac:dyDescent="0.25">
      <c r="A82" s="2">
        <v>60</v>
      </c>
      <c r="B82" s="2" t="s">
        <v>22</v>
      </c>
      <c r="C82" s="4">
        <v>2</v>
      </c>
      <c r="D82" s="5" t="s">
        <v>83</v>
      </c>
      <c r="E82" s="6"/>
      <c r="F82" s="7"/>
      <c r="G82" s="8">
        <f t="shared" si="1"/>
        <v>0</v>
      </c>
      <c r="Z82" s="3">
        <v>23603</v>
      </c>
    </row>
    <row r="83" spans="1:26" ht="56.25" x14ac:dyDescent="0.25">
      <c r="A83" s="2">
        <v>61</v>
      </c>
      <c r="B83" s="2" t="s">
        <v>22</v>
      </c>
      <c r="C83" s="4">
        <v>6</v>
      </c>
      <c r="D83" s="5" t="s">
        <v>84</v>
      </c>
      <c r="E83" s="6"/>
      <c r="F83" s="7"/>
      <c r="G83" s="8">
        <f t="shared" si="1"/>
        <v>0</v>
      </c>
      <c r="Z83" s="3">
        <v>23604</v>
      </c>
    </row>
    <row r="84" spans="1:26" ht="45" x14ac:dyDescent="0.25">
      <c r="A84" s="2">
        <v>62</v>
      </c>
      <c r="B84" s="2" t="s">
        <v>22</v>
      </c>
      <c r="C84" s="4">
        <v>1</v>
      </c>
      <c r="D84" s="5" t="s">
        <v>85</v>
      </c>
      <c r="E84" s="6"/>
      <c r="F84" s="7"/>
      <c r="G84" s="8">
        <f t="shared" si="1"/>
        <v>0</v>
      </c>
      <c r="Z84" s="3">
        <v>23605</v>
      </c>
    </row>
    <row r="85" spans="1:26" ht="33.75" x14ac:dyDescent="0.25">
      <c r="A85" s="2">
        <v>63</v>
      </c>
      <c r="B85" s="2" t="s">
        <v>22</v>
      </c>
      <c r="C85" s="4">
        <v>6</v>
      </c>
      <c r="D85" s="5" t="s">
        <v>86</v>
      </c>
      <c r="E85" s="6"/>
      <c r="F85" s="7"/>
      <c r="G85" s="8">
        <f t="shared" si="1"/>
        <v>0</v>
      </c>
      <c r="Z85" s="3">
        <v>23606</v>
      </c>
    </row>
    <row r="86" spans="1:26" ht="45" x14ac:dyDescent="0.25">
      <c r="A86" s="2">
        <v>64</v>
      </c>
      <c r="B86" s="2" t="s">
        <v>22</v>
      </c>
      <c r="C86" s="4">
        <v>1</v>
      </c>
      <c r="D86" s="5" t="s">
        <v>87</v>
      </c>
      <c r="E86" s="6"/>
      <c r="F86" s="7"/>
      <c r="G86" s="8">
        <f t="shared" si="1"/>
        <v>0</v>
      </c>
      <c r="Z86" s="3">
        <v>23607</v>
      </c>
    </row>
    <row r="87" spans="1:26" ht="45" x14ac:dyDescent="0.25">
      <c r="A87" s="2">
        <v>65</v>
      </c>
      <c r="B87" s="2" t="s">
        <v>22</v>
      </c>
      <c r="C87" s="4">
        <v>4</v>
      </c>
      <c r="D87" s="5" t="s">
        <v>88</v>
      </c>
      <c r="E87" s="6"/>
      <c r="F87" s="7"/>
      <c r="G87" s="8">
        <f t="shared" ref="G87:G118" si="2">IFERROR(C87*F87,0)</f>
        <v>0</v>
      </c>
      <c r="Z87" s="3">
        <v>23608</v>
      </c>
    </row>
    <row r="88" spans="1:26" x14ac:dyDescent="0.25">
      <c r="A88" s="2">
        <v>66</v>
      </c>
      <c r="B88" s="2" t="s">
        <v>22</v>
      </c>
      <c r="C88" s="4">
        <v>2</v>
      </c>
      <c r="D88" s="5" t="s">
        <v>89</v>
      </c>
      <c r="E88" s="6"/>
      <c r="F88" s="7"/>
      <c r="G88" s="8">
        <f t="shared" si="2"/>
        <v>0</v>
      </c>
      <c r="Z88" s="3">
        <v>23609</v>
      </c>
    </row>
    <row r="89" spans="1:26" ht="22.5" x14ac:dyDescent="0.25">
      <c r="A89" s="2">
        <v>67</v>
      </c>
      <c r="B89" s="2" t="s">
        <v>22</v>
      </c>
      <c r="C89" s="4">
        <v>7</v>
      </c>
      <c r="D89" s="5" t="s">
        <v>90</v>
      </c>
      <c r="E89" s="6"/>
      <c r="F89" s="7"/>
      <c r="G89" s="8">
        <f t="shared" si="2"/>
        <v>0</v>
      </c>
      <c r="Z89" s="3">
        <v>23610</v>
      </c>
    </row>
    <row r="90" spans="1:26" ht="33.75" x14ac:dyDescent="0.25">
      <c r="A90" s="2">
        <v>68</v>
      </c>
      <c r="B90" s="2" t="s">
        <v>22</v>
      </c>
      <c r="C90" s="4">
        <v>1</v>
      </c>
      <c r="D90" s="5" t="s">
        <v>91</v>
      </c>
      <c r="E90" s="6"/>
      <c r="F90" s="7"/>
      <c r="G90" s="8">
        <f t="shared" si="2"/>
        <v>0</v>
      </c>
      <c r="Z90" s="3">
        <v>23611</v>
      </c>
    </row>
    <row r="91" spans="1:26" ht="56.25" x14ac:dyDescent="0.25">
      <c r="A91" s="2">
        <v>69</v>
      </c>
      <c r="B91" s="2" t="s">
        <v>22</v>
      </c>
      <c r="C91" s="4">
        <v>1</v>
      </c>
      <c r="D91" s="5" t="s">
        <v>92</v>
      </c>
      <c r="E91" s="6"/>
      <c r="F91" s="7"/>
      <c r="G91" s="8">
        <f t="shared" si="2"/>
        <v>0</v>
      </c>
      <c r="Z91" s="3">
        <v>23612</v>
      </c>
    </row>
    <row r="92" spans="1:26" ht="45" x14ac:dyDescent="0.25">
      <c r="A92" s="2">
        <v>70</v>
      </c>
      <c r="B92" s="2" t="s">
        <v>22</v>
      </c>
      <c r="C92" s="4">
        <v>1</v>
      </c>
      <c r="D92" s="5" t="s">
        <v>93</v>
      </c>
      <c r="E92" s="6"/>
      <c r="F92" s="7"/>
      <c r="G92" s="8">
        <f t="shared" si="2"/>
        <v>0</v>
      </c>
      <c r="Z92" s="3">
        <v>23613</v>
      </c>
    </row>
    <row r="93" spans="1:26" ht="45" x14ac:dyDescent="0.25">
      <c r="A93" s="2">
        <v>71</v>
      </c>
      <c r="B93" s="2" t="s">
        <v>22</v>
      </c>
      <c r="C93" s="4">
        <v>1</v>
      </c>
      <c r="D93" s="5" t="s">
        <v>94</v>
      </c>
      <c r="E93" s="6"/>
      <c r="F93" s="7"/>
      <c r="G93" s="8">
        <f t="shared" si="2"/>
        <v>0</v>
      </c>
      <c r="Z93" s="3">
        <v>23614</v>
      </c>
    </row>
    <row r="94" spans="1:26" ht="90" x14ac:dyDescent="0.25">
      <c r="A94" s="2">
        <v>72</v>
      </c>
      <c r="B94" s="2" t="s">
        <v>22</v>
      </c>
      <c r="C94" s="4">
        <v>1</v>
      </c>
      <c r="D94" s="5" t="s">
        <v>95</v>
      </c>
      <c r="E94" s="6"/>
      <c r="F94" s="7"/>
      <c r="G94" s="8">
        <f t="shared" si="2"/>
        <v>0</v>
      </c>
      <c r="Z94" s="3">
        <v>23615</v>
      </c>
    </row>
    <row r="95" spans="1:26" ht="33.75" x14ac:dyDescent="0.25">
      <c r="A95" s="2">
        <v>73</v>
      </c>
      <c r="B95" s="2" t="s">
        <v>22</v>
      </c>
      <c r="C95" s="4">
        <v>2</v>
      </c>
      <c r="D95" s="5" t="s">
        <v>96</v>
      </c>
      <c r="E95" s="6"/>
      <c r="F95" s="7"/>
      <c r="G95" s="8">
        <f t="shared" si="2"/>
        <v>0</v>
      </c>
      <c r="Z95" s="3">
        <v>23616</v>
      </c>
    </row>
    <row r="96" spans="1:26" ht="45" x14ac:dyDescent="0.25">
      <c r="A96" s="2">
        <v>74</v>
      </c>
      <c r="B96" s="2" t="s">
        <v>22</v>
      </c>
      <c r="C96" s="4">
        <v>2</v>
      </c>
      <c r="D96" s="5" t="s">
        <v>97</v>
      </c>
      <c r="E96" s="6"/>
      <c r="F96" s="7"/>
      <c r="G96" s="8">
        <f t="shared" si="2"/>
        <v>0</v>
      </c>
      <c r="Z96" s="3">
        <v>23617</v>
      </c>
    </row>
    <row r="97" spans="1:26" ht="33.75" x14ac:dyDescent="0.25">
      <c r="A97" s="2">
        <v>75</v>
      </c>
      <c r="B97" s="2" t="s">
        <v>22</v>
      </c>
      <c r="C97" s="4">
        <v>1</v>
      </c>
      <c r="D97" s="5" t="s">
        <v>98</v>
      </c>
      <c r="E97" s="6"/>
      <c r="F97" s="7"/>
      <c r="G97" s="8">
        <f t="shared" si="2"/>
        <v>0</v>
      </c>
      <c r="Z97" s="3">
        <v>23618</v>
      </c>
    </row>
    <row r="98" spans="1:26" ht="56.25" x14ac:dyDescent="0.25">
      <c r="A98" s="2">
        <v>76</v>
      </c>
      <c r="B98" s="2" t="s">
        <v>22</v>
      </c>
      <c r="C98" s="4">
        <v>1</v>
      </c>
      <c r="D98" s="5" t="s">
        <v>99</v>
      </c>
      <c r="E98" s="6"/>
      <c r="F98" s="7"/>
      <c r="G98" s="8">
        <f t="shared" si="2"/>
        <v>0</v>
      </c>
      <c r="Z98" s="3">
        <v>23619</v>
      </c>
    </row>
    <row r="99" spans="1:26" ht="67.5" x14ac:dyDescent="0.25">
      <c r="A99" s="2">
        <v>77</v>
      </c>
      <c r="B99" s="2" t="s">
        <v>22</v>
      </c>
      <c r="C99" s="4">
        <v>4</v>
      </c>
      <c r="D99" s="5" t="s">
        <v>100</v>
      </c>
      <c r="E99" s="6"/>
      <c r="F99" s="7"/>
      <c r="G99" s="8">
        <f t="shared" si="2"/>
        <v>0</v>
      </c>
      <c r="Z99" s="3">
        <v>23620</v>
      </c>
    </row>
    <row r="100" spans="1:26" ht="33.75" x14ac:dyDescent="0.25">
      <c r="A100" s="2">
        <v>78</v>
      </c>
      <c r="B100" s="2" t="s">
        <v>22</v>
      </c>
      <c r="C100" s="4">
        <v>8</v>
      </c>
      <c r="D100" s="5" t="s">
        <v>101</v>
      </c>
      <c r="E100" s="6"/>
      <c r="F100" s="7"/>
      <c r="G100" s="8">
        <f t="shared" si="2"/>
        <v>0</v>
      </c>
      <c r="Z100" s="3">
        <v>23621</v>
      </c>
    </row>
    <row r="101" spans="1:26" ht="33.75" x14ac:dyDescent="0.25">
      <c r="A101" s="2">
        <v>79</v>
      </c>
      <c r="B101" s="2" t="s">
        <v>22</v>
      </c>
      <c r="C101" s="4">
        <v>3</v>
      </c>
      <c r="D101" s="5" t="s">
        <v>102</v>
      </c>
      <c r="E101" s="6"/>
      <c r="F101" s="7"/>
      <c r="G101" s="8">
        <f t="shared" si="2"/>
        <v>0</v>
      </c>
      <c r="Z101" s="3">
        <v>23622</v>
      </c>
    </row>
    <row r="102" spans="1:26" ht="22.5" x14ac:dyDescent="0.25">
      <c r="A102" s="2">
        <v>80</v>
      </c>
      <c r="B102" s="2" t="s">
        <v>22</v>
      </c>
      <c r="C102" s="4">
        <v>1</v>
      </c>
      <c r="D102" s="5" t="s">
        <v>103</v>
      </c>
      <c r="E102" s="6"/>
      <c r="F102" s="7"/>
      <c r="G102" s="8">
        <f t="shared" si="2"/>
        <v>0</v>
      </c>
      <c r="Z102" s="3">
        <v>23623</v>
      </c>
    </row>
    <row r="103" spans="1:26" ht="56.25" x14ac:dyDescent="0.25">
      <c r="A103" s="2">
        <v>81</v>
      </c>
      <c r="B103" s="2" t="s">
        <v>22</v>
      </c>
      <c r="C103" s="4">
        <v>2</v>
      </c>
      <c r="D103" s="5" t="s">
        <v>104</v>
      </c>
      <c r="E103" s="6"/>
      <c r="F103" s="7"/>
      <c r="G103" s="8">
        <f t="shared" si="2"/>
        <v>0</v>
      </c>
      <c r="Z103" s="3">
        <v>23624</v>
      </c>
    </row>
    <row r="104" spans="1:26" ht="33.75" x14ac:dyDescent="0.25">
      <c r="A104" s="2">
        <v>82</v>
      </c>
      <c r="B104" s="2" t="s">
        <v>22</v>
      </c>
      <c r="C104" s="4">
        <v>1</v>
      </c>
      <c r="D104" s="5" t="s">
        <v>105</v>
      </c>
      <c r="E104" s="6"/>
      <c r="F104" s="7"/>
      <c r="G104" s="8">
        <f t="shared" si="2"/>
        <v>0</v>
      </c>
      <c r="Z104" s="3">
        <v>23625</v>
      </c>
    </row>
    <row r="105" spans="1:26" ht="56.25" x14ac:dyDescent="0.25">
      <c r="A105" s="2">
        <v>83</v>
      </c>
      <c r="B105" s="2" t="s">
        <v>22</v>
      </c>
      <c r="C105" s="4">
        <v>2</v>
      </c>
      <c r="D105" s="5" t="s">
        <v>106</v>
      </c>
      <c r="E105" s="6"/>
      <c r="F105" s="7"/>
      <c r="G105" s="8">
        <f t="shared" si="2"/>
        <v>0</v>
      </c>
      <c r="Z105" s="3">
        <v>23626</v>
      </c>
    </row>
    <row r="106" spans="1:26" ht="56.25" x14ac:dyDescent="0.25">
      <c r="A106" s="2">
        <v>84</v>
      </c>
      <c r="B106" s="2" t="s">
        <v>22</v>
      </c>
      <c r="C106" s="4">
        <v>5</v>
      </c>
      <c r="D106" s="5" t="s">
        <v>107</v>
      </c>
      <c r="E106" s="6"/>
      <c r="F106" s="7"/>
      <c r="G106" s="8">
        <f t="shared" si="2"/>
        <v>0</v>
      </c>
      <c r="Z106" s="3">
        <v>23627</v>
      </c>
    </row>
    <row r="107" spans="1:26" ht="56.25" x14ac:dyDescent="0.25">
      <c r="A107" s="2">
        <v>85</v>
      </c>
      <c r="B107" s="2" t="s">
        <v>22</v>
      </c>
      <c r="C107" s="4">
        <v>1</v>
      </c>
      <c r="D107" s="5" t="s">
        <v>108</v>
      </c>
      <c r="E107" s="6"/>
      <c r="F107" s="7"/>
      <c r="G107" s="8">
        <f t="shared" si="2"/>
        <v>0</v>
      </c>
      <c r="Z107" s="3">
        <v>23628</v>
      </c>
    </row>
    <row r="108" spans="1:26" ht="33.75" x14ac:dyDescent="0.25">
      <c r="A108" s="2">
        <v>86</v>
      </c>
      <c r="B108" s="2" t="s">
        <v>22</v>
      </c>
      <c r="C108" s="4">
        <v>1</v>
      </c>
      <c r="D108" s="5" t="s">
        <v>109</v>
      </c>
      <c r="E108" s="6"/>
      <c r="F108" s="7"/>
      <c r="G108" s="8">
        <f t="shared" si="2"/>
        <v>0</v>
      </c>
      <c r="Z108" s="3">
        <v>23629</v>
      </c>
    </row>
    <row r="109" spans="1:26" ht="22.5" x14ac:dyDescent="0.25">
      <c r="A109" s="2">
        <v>87</v>
      </c>
      <c r="B109" s="2" t="s">
        <v>22</v>
      </c>
      <c r="C109" s="4">
        <v>7</v>
      </c>
      <c r="D109" s="5" t="s">
        <v>110</v>
      </c>
      <c r="E109" s="6"/>
      <c r="F109" s="7"/>
      <c r="G109" s="8">
        <f t="shared" si="2"/>
        <v>0</v>
      </c>
      <c r="Z109" s="3">
        <v>23630</v>
      </c>
    </row>
    <row r="110" spans="1:26" ht="56.25" x14ac:dyDescent="0.25">
      <c r="A110" s="2">
        <v>88</v>
      </c>
      <c r="B110" s="2" t="s">
        <v>22</v>
      </c>
      <c r="C110" s="4">
        <v>2</v>
      </c>
      <c r="D110" s="5" t="s">
        <v>111</v>
      </c>
      <c r="E110" s="6"/>
      <c r="F110" s="7"/>
      <c r="G110" s="8">
        <f t="shared" si="2"/>
        <v>0</v>
      </c>
      <c r="Z110" s="3">
        <v>23631</v>
      </c>
    </row>
    <row r="111" spans="1:26" ht="33.75" x14ac:dyDescent="0.25">
      <c r="A111" s="2">
        <v>89</v>
      </c>
      <c r="B111" s="2" t="s">
        <v>22</v>
      </c>
      <c r="C111" s="4">
        <v>2</v>
      </c>
      <c r="D111" s="5" t="s">
        <v>112</v>
      </c>
      <c r="E111" s="6"/>
      <c r="F111" s="7"/>
      <c r="G111" s="8">
        <f t="shared" si="2"/>
        <v>0</v>
      </c>
      <c r="Z111" s="3">
        <v>23632</v>
      </c>
    </row>
    <row r="112" spans="1:26" ht="78.75" x14ac:dyDescent="0.25">
      <c r="A112" s="2">
        <v>90</v>
      </c>
      <c r="B112" s="2" t="s">
        <v>22</v>
      </c>
      <c r="C112" s="4">
        <v>2</v>
      </c>
      <c r="D112" s="5" t="s">
        <v>113</v>
      </c>
      <c r="E112" s="6"/>
      <c r="F112" s="7"/>
      <c r="G112" s="8">
        <f t="shared" si="2"/>
        <v>0</v>
      </c>
      <c r="Z112" s="3">
        <v>23633</v>
      </c>
    </row>
    <row r="113" spans="1:26" ht="45" x14ac:dyDescent="0.25">
      <c r="A113" s="2">
        <v>91</v>
      </c>
      <c r="B113" s="2" t="s">
        <v>22</v>
      </c>
      <c r="C113" s="4">
        <v>1</v>
      </c>
      <c r="D113" s="5" t="s">
        <v>114</v>
      </c>
      <c r="E113" s="6"/>
      <c r="F113" s="7"/>
      <c r="G113" s="8">
        <f t="shared" si="2"/>
        <v>0</v>
      </c>
      <c r="Z113" s="3">
        <v>23634</v>
      </c>
    </row>
    <row r="114" spans="1:26" ht="45" x14ac:dyDescent="0.25">
      <c r="A114" s="2">
        <v>92</v>
      </c>
      <c r="B114" s="2" t="s">
        <v>22</v>
      </c>
      <c r="C114" s="4">
        <v>1</v>
      </c>
      <c r="D114" s="5" t="s">
        <v>115</v>
      </c>
      <c r="E114" s="6"/>
      <c r="F114" s="7"/>
      <c r="G114" s="8">
        <f t="shared" si="2"/>
        <v>0</v>
      </c>
      <c r="Z114" s="3">
        <v>23635</v>
      </c>
    </row>
    <row r="115" spans="1:26" ht="56.25" x14ac:dyDescent="0.25">
      <c r="A115" s="2">
        <v>93</v>
      </c>
      <c r="B115" s="2" t="s">
        <v>22</v>
      </c>
      <c r="C115" s="4">
        <v>2</v>
      </c>
      <c r="D115" s="5" t="s">
        <v>116</v>
      </c>
      <c r="E115" s="6"/>
      <c r="F115" s="7"/>
      <c r="G115" s="8">
        <f t="shared" si="2"/>
        <v>0</v>
      </c>
      <c r="Z115" s="3">
        <v>23636</v>
      </c>
    </row>
    <row r="116" spans="1:26" ht="33.75" x14ac:dyDescent="0.25">
      <c r="A116" s="2">
        <v>94</v>
      </c>
      <c r="B116" s="2" t="s">
        <v>22</v>
      </c>
      <c r="C116" s="4">
        <v>3</v>
      </c>
      <c r="D116" s="5" t="s">
        <v>117</v>
      </c>
      <c r="E116" s="6"/>
      <c r="F116" s="7"/>
      <c r="G116" s="8">
        <f t="shared" si="2"/>
        <v>0</v>
      </c>
      <c r="Z116" s="3">
        <v>23637</v>
      </c>
    </row>
    <row r="117" spans="1:26" ht="33.75" x14ac:dyDescent="0.25">
      <c r="A117" s="2">
        <v>95</v>
      </c>
      <c r="B117" s="2" t="s">
        <v>22</v>
      </c>
      <c r="C117" s="4">
        <v>4</v>
      </c>
      <c r="D117" s="5" t="s">
        <v>118</v>
      </c>
      <c r="E117" s="6"/>
      <c r="F117" s="7"/>
      <c r="G117" s="8">
        <f t="shared" si="2"/>
        <v>0</v>
      </c>
      <c r="Z117" s="3">
        <v>23638</v>
      </c>
    </row>
    <row r="118" spans="1:26" ht="33.75" x14ac:dyDescent="0.25">
      <c r="A118" s="2">
        <v>96</v>
      </c>
      <c r="B118" s="2" t="s">
        <v>22</v>
      </c>
      <c r="C118" s="4">
        <v>2</v>
      </c>
      <c r="D118" s="5" t="s">
        <v>119</v>
      </c>
      <c r="E118" s="6"/>
      <c r="F118" s="7"/>
      <c r="G118" s="8">
        <f t="shared" si="2"/>
        <v>0</v>
      </c>
      <c r="Z118" s="3">
        <v>23639</v>
      </c>
    </row>
    <row r="119" spans="1:26" ht="33.75" x14ac:dyDescent="0.25">
      <c r="A119" s="2">
        <v>97</v>
      </c>
      <c r="B119" s="2" t="s">
        <v>22</v>
      </c>
      <c r="C119" s="4">
        <v>1</v>
      </c>
      <c r="D119" s="5" t="s">
        <v>120</v>
      </c>
      <c r="E119" s="6"/>
      <c r="F119" s="7"/>
      <c r="G119" s="8">
        <f t="shared" ref="G119:G150" si="3">IFERROR(C119*F119,0)</f>
        <v>0</v>
      </c>
      <c r="Z119" s="3">
        <v>23640</v>
      </c>
    </row>
    <row r="120" spans="1:26" ht="33.75" x14ac:dyDescent="0.25">
      <c r="A120" s="2">
        <v>98</v>
      </c>
      <c r="B120" s="2" t="s">
        <v>22</v>
      </c>
      <c r="C120" s="4">
        <v>1</v>
      </c>
      <c r="D120" s="5" t="s">
        <v>121</v>
      </c>
      <c r="E120" s="6"/>
      <c r="F120" s="7"/>
      <c r="G120" s="8">
        <f t="shared" si="3"/>
        <v>0</v>
      </c>
      <c r="Z120" s="3">
        <v>23641</v>
      </c>
    </row>
    <row r="121" spans="1:26" ht="33.75" x14ac:dyDescent="0.25">
      <c r="A121" s="2">
        <v>99</v>
      </c>
      <c r="B121" s="2" t="s">
        <v>22</v>
      </c>
      <c r="C121" s="4">
        <v>1</v>
      </c>
      <c r="D121" s="5" t="s">
        <v>122</v>
      </c>
      <c r="E121" s="6"/>
      <c r="F121" s="7"/>
      <c r="G121" s="8">
        <f t="shared" si="3"/>
        <v>0</v>
      </c>
      <c r="Z121" s="3">
        <v>23642</v>
      </c>
    </row>
    <row r="122" spans="1:26" ht="22.5" x14ac:dyDescent="0.25">
      <c r="A122" s="2">
        <v>100</v>
      </c>
      <c r="B122" s="2" t="s">
        <v>22</v>
      </c>
      <c r="C122" s="4">
        <v>1</v>
      </c>
      <c r="D122" s="5" t="s">
        <v>123</v>
      </c>
      <c r="E122" s="6"/>
      <c r="F122" s="7"/>
      <c r="G122" s="8">
        <f t="shared" si="3"/>
        <v>0</v>
      </c>
      <c r="Z122" s="3">
        <v>23643</v>
      </c>
    </row>
    <row r="123" spans="1:26" ht="22.5" x14ac:dyDescent="0.25">
      <c r="A123" s="2">
        <v>101</v>
      </c>
      <c r="B123" s="2" t="s">
        <v>22</v>
      </c>
      <c r="C123" s="4">
        <v>1</v>
      </c>
      <c r="D123" s="5" t="s">
        <v>124</v>
      </c>
      <c r="E123" s="6"/>
      <c r="F123" s="7"/>
      <c r="G123" s="8">
        <f t="shared" si="3"/>
        <v>0</v>
      </c>
      <c r="Z123" s="3">
        <v>23644</v>
      </c>
    </row>
    <row r="124" spans="1:26" ht="22.5" x14ac:dyDescent="0.25">
      <c r="A124" s="2">
        <v>102</v>
      </c>
      <c r="B124" s="2" t="s">
        <v>22</v>
      </c>
      <c r="C124" s="4">
        <v>1</v>
      </c>
      <c r="D124" s="5" t="s">
        <v>125</v>
      </c>
      <c r="E124" s="6"/>
      <c r="F124" s="7"/>
      <c r="G124" s="8">
        <f t="shared" si="3"/>
        <v>0</v>
      </c>
      <c r="Z124" s="3">
        <v>23645</v>
      </c>
    </row>
    <row r="125" spans="1:26" ht="135" x14ac:dyDescent="0.25">
      <c r="A125" s="2">
        <v>103</v>
      </c>
      <c r="B125" s="2" t="s">
        <v>22</v>
      </c>
      <c r="C125" s="4">
        <v>1</v>
      </c>
      <c r="D125" s="5" t="s">
        <v>126</v>
      </c>
      <c r="E125" s="6"/>
      <c r="F125" s="7"/>
      <c r="G125" s="8">
        <f t="shared" si="3"/>
        <v>0</v>
      </c>
      <c r="Z125" s="3">
        <v>23646</v>
      </c>
    </row>
    <row r="126" spans="1:26" ht="22.5" x14ac:dyDescent="0.25">
      <c r="A126" s="2">
        <v>104</v>
      </c>
      <c r="B126" s="2" t="s">
        <v>22</v>
      </c>
      <c r="C126" s="4">
        <v>7</v>
      </c>
      <c r="D126" s="5" t="s">
        <v>127</v>
      </c>
      <c r="E126" s="6"/>
      <c r="F126" s="7"/>
      <c r="G126" s="8">
        <f t="shared" si="3"/>
        <v>0</v>
      </c>
      <c r="Z126" s="3">
        <v>23647</v>
      </c>
    </row>
    <row r="127" spans="1:26" ht="33.75" x14ac:dyDescent="0.25">
      <c r="A127" s="2">
        <v>105</v>
      </c>
      <c r="B127" s="2" t="s">
        <v>22</v>
      </c>
      <c r="C127" s="4">
        <v>3</v>
      </c>
      <c r="D127" s="5" t="s">
        <v>128</v>
      </c>
      <c r="E127" s="6"/>
      <c r="F127" s="7"/>
      <c r="G127" s="8">
        <f t="shared" si="3"/>
        <v>0</v>
      </c>
      <c r="Z127" s="3">
        <v>23648</v>
      </c>
    </row>
    <row r="128" spans="1:26" ht="45" x14ac:dyDescent="0.25">
      <c r="A128" s="2">
        <v>106</v>
      </c>
      <c r="B128" s="2" t="s">
        <v>22</v>
      </c>
      <c r="C128" s="4">
        <v>1</v>
      </c>
      <c r="D128" s="5" t="s">
        <v>129</v>
      </c>
      <c r="E128" s="6"/>
      <c r="F128" s="7"/>
      <c r="G128" s="8">
        <f t="shared" si="3"/>
        <v>0</v>
      </c>
      <c r="Z128" s="3">
        <v>23649</v>
      </c>
    </row>
    <row r="129" spans="1:26" ht="56.25" x14ac:dyDescent="0.25">
      <c r="A129" s="2">
        <v>107</v>
      </c>
      <c r="B129" s="2" t="s">
        <v>22</v>
      </c>
      <c r="C129" s="4">
        <v>2</v>
      </c>
      <c r="D129" s="5" t="s">
        <v>130</v>
      </c>
      <c r="E129" s="6"/>
      <c r="F129" s="7"/>
      <c r="G129" s="8">
        <f t="shared" si="3"/>
        <v>0</v>
      </c>
      <c r="Z129" s="3">
        <v>23650</v>
      </c>
    </row>
    <row r="130" spans="1:26" ht="360" x14ac:dyDescent="0.25">
      <c r="A130" s="2">
        <v>108</v>
      </c>
      <c r="B130" s="2" t="s">
        <v>22</v>
      </c>
      <c r="C130" s="4">
        <v>1</v>
      </c>
      <c r="D130" s="5" t="s">
        <v>131</v>
      </c>
      <c r="E130" s="6"/>
      <c r="F130" s="7"/>
      <c r="G130" s="8">
        <f t="shared" si="3"/>
        <v>0</v>
      </c>
      <c r="Z130" s="3">
        <v>23651</v>
      </c>
    </row>
    <row r="131" spans="1:26" ht="67.5" x14ac:dyDescent="0.25">
      <c r="A131" s="2">
        <v>109</v>
      </c>
      <c r="B131" s="2" t="s">
        <v>22</v>
      </c>
      <c r="C131" s="4">
        <v>1</v>
      </c>
      <c r="D131" s="5" t="s">
        <v>132</v>
      </c>
      <c r="E131" s="6"/>
      <c r="F131" s="7"/>
      <c r="G131" s="8">
        <f t="shared" si="3"/>
        <v>0</v>
      </c>
      <c r="Z131" s="3">
        <v>23652</v>
      </c>
    </row>
    <row r="132" spans="1:26" ht="67.5" x14ac:dyDescent="0.25">
      <c r="A132" s="2">
        <v>110</v>
      </c>
      <c r="B132" s="2" t="s">
        <v>22</v>
      </c>
      <c r="C132" s="4">
        <v>5</v>
      </c>
      <c r="D132" s="5" t="s">
        <v>133</v>
      </c>
      <c r="E132" s="6"/>
      <c r="F132" s="7"/>
      <c r="G132" s="8">
        <f t="shared" si="3"/>
        <v>0</v>
      </c>
      <c r="Z132" s="3">
        <v>23653</v>
      </c>
    </row>
    <row r="133" spans="1:26" ht="56.25" x14ac:dyDescent="0.25">
      <c r="A133" s="2">
        <v>111</v>
      </c>
      <c r="B133" s="2" t="s">
        <v>22</v>
      </c>
      <c r="C133" s="4">
        <v>2</v>
      </c>
      <c r="D133" s="5" t="s">
        <v>134</v>
      </c>
      <c r="E133" s="6"/>
      <c r="F133" s="7"/>
      <c r="G133" s="8">
        <f t="shared" si="3"/>
        <v>0</v>
      </c>
      <c r="Z133" s="3">
        <v>23654</v>
      </c>
    </row>
    <row r="134" spans="1:26" ht="45" x14ac:dyDescent="0.25">
      <c r="A134" s="2">
        <v>112</v>
      </c>
      <c r="B134" s="2" t="s">
        <v>22</v>
      </c>
      <c r="C134" s="4">
        <v>6</v>
      </c>
      <c r="D134" s="5" t="s">
        <v>135</v>
      </c>
      <c r="E134" s="6"/>
      <c r="F134" s="7"/>
      <c r="G134" s="8">
        <f t="shared" si="3"/>
        <v>0</v>
      </c>
      <c r="Z134" s="3">
        <v>23655</v>
      </c>
    </row>
    <row r="135" spans="1:26" ht="67.5" x14ac:dyDescent="0.25">
      <c r="A135" s="2">
        <v>113</v>
      </c>
      <c r="B135" s="2" t="s">
        <v>22</v>
      </c>
      <c r="C135" s="4">
        <v>2</v>
      </c>
      <c r="D135" s="5" t="s">
        <v>136</v>
      </c>
      <c r="E135" s="6"/>
      <c r="F135" s="7"/>
      <c r="G135" s="8">
        <f t="shared" si="3"/>
        <v>0</v>
      </c>
      <c r="Z135" s="3">
        <v>23656</v>
      </c>
    </row>
    <row r="136" spans="1:26" ht="123.75" x14ac:dyDescent="0.25">
      <c r="A136" s="2">
        <v>114</v>
      </c>
      <c r="B136" s="2" t="s">
        <v>22</v>
      </c>
      <c r="C136" s="4">
        <v>2</v>
      </c>
      <c r="D136" s="5" t="s">
        <v>137</v>
      </c>
      <c r="E136" s="6"/>
      <c r="F136" s="7"/>
      <c r="G136" s="8">
        <f t="shared" si="3"/>
        <v>0</v>
      </c>
      <c r="Z136" s="3">
        <v>23657</v>
      </c>
    </row>
    <row r="137" spans="1:26" ht="112.5" x14ac:dyDescent="0.25">
      <c r="A137" s="2">
        <v>115</v>
      </c>
      <c r="B137" s="2" t="s">
        <v>22</v>
      </c>
      <c r="C137" s="4">
        <v>1</v>
      </c>
      <c r="D137" s="5" t="s">
        <v>138</v>
      </c>
      <c r="E137" s="6"/>
      <c r="F137" s="7"/>
      <c r="G137" s="8">
        <f t="shared" si="3"/>
        <v>0</v>
      </c>
      <c r="Z137" s="3">
        <v>23658</v>
      </c>
    </row>
    <row r="138" spans="1:26" ht="112.5" x14ac:dyDescent="0.25">
      <c r="A138" s="2">
        <v>116</v>
      </c>
      <c r="B138" s="2" t="s">
        <v>22</v>
      </c>
      <c r="C138" s="4">
        <v>1</v>
      </c>
      <c r="D138" s="5" t="s">
        <v>139</v>
      </c>
      <c r="E138" s="6"/>
      <c r="F138" s="7"/>
      <c r="G138" s="8">
        <f t="shared" si="3"/>
        <v>0</v>
      </c>
      <c r="Z138" s="3">
        <v>23659</v>
      </c>
    </row>
    <row r="139" spans="1:26" ht="33.75" x14ac:dyDescent="0.25">
      <c r="A139" s="2">
        <v>117</v>
      </c>
      <c r="B139" s="2" t="s">
        <v>22</v>
      </c>
      <c r="C139" s="4">
        <v>2</v>
      </c>
      <c r="D139" s="5" t="s">
        <v>140</v>
      </c>
      <c r="E139" s="6"/>
      <c r="F139" s="7"/>
      <c r="G139" s="8">
        <f t="shared" si="3"/>
        <v>0</v>
      </c>
      <c r="Z139" s="3">
        <v>23660</v>
      </c>
    </row>
    <row r="140" spans="1:26" ht="22.5" x14ac:dyDescent="0.25">
      <c r="A140" s="2">
        <v>118</v>
      </c>
      <c r="B140" s="2" t="s">
        <v>22</v>
      </c>
      <c r="C140" s="4">
        <v>2</v>
      </c>
      <c r="D140" s="5" t="s">
        <v>141</v>
      </c>
      <c r="E140" s="6"/>
      <c r="F140" s="7"/>
      <c r="G140" s="8">
        <f t="shared" si="3"/>
        <v>0</v>
      </c>
      <c r="Z140" s="3">
        <v>23661</v>
      </c>
    </row>
    <row r="141" spans="1:26" ht="157.5" x14ac:dyDescent="0.25">
      <c r="A141" s="2">
        <v>119</v>
      </c>
      <c r="B141" s="2" t="s">
        <v>22</v>
      </c>
      <c r="C141" s="4">
        <v>2</v>
      </c>
      <c r="D141" s="5" t="s">
        <v>142</v>
      </c>
      <c r="E141" s="6"/>
      <c r="F141" s="7"/>
      <c r="G141" s="8">
        <f t="shared" si="3"/>
        <v>0</v>
      </c>
      <c r="Z141" s="3">
        <v>23662</v>
      </c>
    </row>
    <row r="142" spans="1:26" ht="33.75" x14ac:dyDescent="0.25">
      <c r="A142" s="2">
        <v>120</v>
      </c>
      <c r="B142" s="2" t="s">
        <v>22</v>
      </c>
      <c r="C142" s="4">
        <v>2</v>
      </c>
      <c r="D142" s="5" t="s">
        <v>143</v>
      </c>
      <c r="E142" s="6"/>
      <c r="F142" s="7"/>
      <c r="G142" s="8">
        <f t="shared" si="3"/>
        <v>0</v>
      </c>
      <c r="Z142" s="3">
        <v>23663</v>
      </c>
    </row>
    <row r="143" spans="1:26" ht="409.5" x14ac:dyDescent="0.25">
      <c r="A143" s="2">
        <v>121</v>
      </c>
      <c r="B143" s="2" t="s">
        <v>22</v>
      </c>
      <c r="C143" s="4">
        <v>2</v>
      </c>
      <c r="D143" s="5" t="s">
        <v>144</v>
      </c>
      <c r="E143" s="6"/>
      <c r="F143" s="7"/>
      <c r="G143" s="8">
        <f t="shared" si="3"/>
        <v>0</v>
      </c>
      <c r="Z143" s="3">
        <v>23664</v>
      </c>
    </row>
    <row r="144" spans="1:26" ht="112.5" x14ac:dyDescent="0.25">
      <c r="A144" s="2">
        <v>122</v>
      </c>
      <c r="B144" s="2" t="s">
        <v>46</v>
      </c>
      <c r="C144" s="4">
        <v>1</v>
      </c>
      <c r="D144" s="5" t="s">
        <v>145</v>
      </c>
      <c r="E144" s="6"/>
      <c r="F144" s="7"/>
      <c r="G144" s="8">
        <f t="shared" si="3"/>
        <v>0</v>
      </c>
      <c r="Z144" s="3">
        <v>23669</v>
      </c>
    </row>
    <row r="145" spans="1:26" ht="67.5" x14ac:dyDescent="0.25">
      <c r="A145" s="2">
        <v>123</v>
      </c>
      <c r="B145" s="2" t="s">
        <v>22</v>
      </c>
      <c r="C145" s="4">
        <v>2</v>
      </c>
      <c r="D145" s="5" t="s">
        <v>146</v>
      </c>
      <c r="E145" s="6"/>
      <c r="F145" s="7"/>
      <c r="G145" s="8">
        <f t="shared" si="3"/>
        <v>0</v>
      </c>
      <c r="Z145" s="3">
        <v>23670</v>
      </c>
    </row>
    <row r="146" spans="1:26" ht="337.5" x14ac:dyDescent="0.25">
      <c r="A146" s="2">
        <v>124</v>
      </c>
      <c r="B146" s="2" t="s">
        <v>22</v>
      </c>
      <c r="C146" s="4">
        <v>3</v>
      </c>
      <c r="D146" s="5" t="s">
        <v>147</v>
      </c>
      <c r="E146" s="6"/>
      <c r="F146" s="7"/>
      <c r="G146" s="8">
        <f t="shared" si="3"/>
        <v>0</v>
      </c>
      <c r="Z146" s="3">
        <v>23671</v>
      </c>
    </row>
    <row r="147" spans="1:26" ht="22.5" x14ac:dyDescent="0.25">
      <c r="A147" s="2">
        <v>125</v>
      </c>
      <c r="B147" s="2" t="s">
        <v>22</v>
      </c>
      <c r="C147" s="4">
        <v>1</v>
      </c>
      <c r="D147" s="5" t="s">
        <v>148</v>
      </c>
      <c r="E147" s="6"/>
      <c r="F147" s="7"/>
      <c r="G147" s="8">
        <f t="shared" si="3"/>
        <v>0</v>
      </c>
      <c r="Z147" s="3">
        <v>23672</v>
      </c>
    </row>
    <row r="148" spans="1:26" ht="56.25" x14ac:dyDescent="0.25">
      <c r="A148" s="2">
        <v>126</v>
      </c>
      <c r="B148" s="2" t="s">
        <v>22</v>
      </c>
      <c r="C148" s="4">
        <v>12</v>
      </c>
      <c r="D148" s="5" t="s">
        <v>149</v>
      </c>
      <c r="E148" s="6"/>
      <c r="F148" s="7"/>
      <c r="G148" s="8">
        <f t="shared" si="3"/>
        <v>0</v>
      </c>
      <c r="Z148" s="3">
        <v>23673</v>
      </c>
    </row>
    <row r="149" spans="1:26" ht="22.5" x14ac:dyDescent="0.25">
      <c r="A149" s="2">
        <v>127</v>
      </c>
      <c r="B149" s="2" t="s">
        <v>22</v>
      </c>
      <c r="C149" s="4">
        <v>1</v>
      </c>
      <c r="D149" s="5" t="s">
        <v>150</v>
      </c>
      <c r="E149" s="6"/>
      <c r="F149" s="7"/>
      <c r="G149" s="8">
        <f t="shared" si="3"/>
        <v>0</v>
      </c>
      <c r="Z149" s="3">
        <v>23674</v>
      </c>
    </row>
    <row r="150" spans="1:26" ht="90" x14ac:dyDescent="0.25">
      <c r="A150" s="2">
        <v>128</v>
      </c>
      <c r="B150" s="2" t="s">
        <v>22</v>
      </c>
      <c r="C150" s="4">
        <v>1</v>
      </c>
      <c r="D150" s="5" t="s">
        <v>151</v>
      </c>
      <c r="E150" s="6"/>
      <c r="F150" s="7"/>
      <c r="G150" s="8">
        <f t="shared" si="3"/>
        <v>0</v>
      </c>
      <c r="Z150" s="3">
        <v>23675</v>
      </c>
    </row>
    <row r="151" spans="1:26" ht="409.5" x14ac:dyDescent="0.25">
      <c r="A151" s="2">
        <v>129</v>
      </c>
      <c r="B151" s="2" t="s">
        <v>22</v>
      </c>
      <c r="C151" s="4">
        <v>4</v>
      </c>
      <c r="D151" s="5" t="s">
        <v>152</v>
      </c>
      <c r="E151" s="6"/>
      <c r="F151" s="7"/>
      <c r="G151" s="8">
        <f t="shared" ref="G151:G182" si="4">IFERROR(C151*F151,0)</f>
        <v>0</v>
      </c>
      <c r="Z151" s="3">
        <v>23676</v>
      </c>
    </row>
    <row r="152" spans="1:26" x14ac:dyDescent="0.25">
      <c r="G152" s="9">
        <f>SUM(G23:G24:G25:G26:G27:G28:G29:G30:G31:G32:G33:G34:G35:G36:G37:G38:G39:G40:G41:G42:G43:G44:G45:G46:G47:G48:G49:G50:G51:G52:G53:G54:G55:G56:G57:G58:G59:G60:G61:G62:G63:G64:G65:G66:G67:G68:G69:G70:G71:G72:G73:G74:G75:G76:G77:G78:G79:G80:G81:G82:G83:G84:G85:G86:G87:G88:G89:G90:G91:G92:G93:G94:G95:G96:G97:G98:G99:G100:G101:G102:G103:G104:G105:G106:G107:G108:G109:G110:G111:G112:G113:G114:G115:G116:G117:G118:G119:G120:G121:G122:G123:G124:G125:G126:G127:G128:G129:G130:G131:G132:G133:G134:G135:G136:G137:G138:G139:G140:G141:G142:G143:G144:G145:G146:G147:G148:G149:G150:G151)</f>
        <v>0</v>
      </c>
    </row>
    <row r="154" spans="1:26" x14ac:dyDescent="0.25">
      <c r="A154" s="21" t="s">
        <v>153</v>
      </c>
      <c r="B154" s="19"/>
      <c r="C154" s="22" t="str">
        <f ca="1">M8</f>
        <v xml:space="preserve">    </v>
      </c>
      <c r="D154" s="19"/>
      <c r="E154" s="19"/>
      <c r="F154" s="19"/>
      <c r="G154" s="19"/>
    </row>
    <row r="156" spans="1:26" x14ac:dyDescent="0.25">
      <c r="A156" s="12" t="s">
        <v>190</v>
      </c>
      <c r="B156" s="13"/>
      <c r="C156" s="13"/>
      <c r="D156" s="13"/>
      <c r="E156" s="12" t="s">
        <v>191</v>
      </c>
      <c r="F156" s="13"/>
      <c r="G156" s="13"/>
    </row>
    <row r="158" spans="1:26" x14ac:dyDescent="0.25">
      <c r="A158" s="12" t="s">
        <v>192</v>
      </c>
      <c r="B158" s="13"/>
      <c r="C158" s="13"/>
      <c r="D158" s="13"/>
      <c r="E158" s="12" t="s">
        <v>193</v>
      </c>
      <c r="F158" s="13"/>
      <c r="G158" s="13"/>
    </row>
    <row r="161" spans="3:6" ht="15.75" thickBot="1" x14ac:dyDescent="0.3"/>
    <row r="162" spans="3:6" x14ac:dyDescent="0.25">
      <c r="C162" s="14" t="s">
        <v>194</v>
      </c>
      <c r="D162" s="15"/>
      <c r="E162" s="15"/>
      <c r="F162" s="15"/>
    </row>
  </sheetData>
  <sheetProtection password="C703" sheet="1" objects="1" scenarios="1"/>
  <mergeCells count="29">
    <mergeCell ref="D2:G2"/>
    <mergeCell ref="D3:G3"/>
    <mergeCell ref="A7:G7"/>
    <mergeCell ref="A8:G8"/>
    <mergeCell ref="A20:G20"/>
    <mergeCell ref="A10:B10"/>
    <mergeCell ref="C10:E10"/>
    <mergeCell ref="A11:B11"/>
    <mergeCell ref="C11:E11"/>
    <mergeCell ref="A12:B12"/>
    <mergeCell ref="A154:B154"/>
    <mergeCell ref="C154:G154"/>
    <mergeCell ref="C12:E12"/>
    <mergeCell ref="A13:B13"/>
    <mergeCell ref="C13:E13"/>
    <mergeCell ref="A14:B14"/>
    <mergeCell ref="C14:E14"/>
    <mergeCell ref="A15:B15"/>
    <mergeCell ref="C15:E15"/>
    <mergeCell ref="A16:B16"/>
    <mergeCell ref="C16:E16"/>
    <mergeCell ref="F15:G15"/>
    <mergeCell ref="B18:G18"/>
    <mergeCell ref="A19:G19"/>
    <mergeCell ref="A156:D156"/>
    <mergeCell ref="E156:G156"/>
    <mergeCell ref="A158:D158"/>
    <mergeCell ref="E158:G158"/>
    <mergeCell ref="C162:F162"/>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Lote-1</vt:lpstr>
      <vt:lpstr>Plan2</vt:lpstr>
      <vt:lpstr>Plan3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Licitação pc positivo</dc:creator>
  <cp:lastModifiedBy>Licitação pc positivo</cp:lastModifiedBy>
  <dcterms:created xsi:type="dcterms:W3CDTF">2017-04-11T19:15:14Z</dcterms:created>
  <dcterms:modified xsi:type="dcterms:W3CDTF">2017-04-19T17:32:11Z</dcterms:modified>
</cp:coreProperties>
</file>