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OCESSOS LICITATORIOS 2017\PROCESSSO LICITATORIO PP 025-2017 EQUIPAMENTOS UBSF SAUDE\"/>
    </mc:Choice>
  </mc:AlternateContent>
  <workbookProtection workbookAlgorithmName="SHA-512" workbookHashValue="MgYkijdEAkdktuamY2gpbkjByn3RM2oad/93wd8J/Hs02FiTfPH6r9jjGo2UE7pNDXjyVzzSZ9V5MWdfyHsLKg==" workbookSaltValue="DCMl2HALI2TlXMJMB0F2CA==" workbookSpinCount="100000" lockStructure="1"/>
  <bookViews>
    <workbookView xWindow="0" yWindow="0" windowWidth="24000" windowHeight="11880"/>
  </bookViews>
  <sheets>
    <sheet name="Lote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  <c r="P5" i="1"/>
  <c r="L35" i="1" s="1"/>
  <c r="P4" i="1"/>
  <c r="L29" i="1" s="1"/>
  <c r="P3" i="1"/>
  <c r="L24" i="1" s="1"/>
  <c r="P2" i="1"/>
  <c r="L19" i="1" s="1"/>
  <c r="P1" i="1"/>
  <c r="L14" i="1" s="1"/>
  <c r="I21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Q15" i="1" l="1"/>
  <c r="L15" i="1"/>
  <c r="Q20" i="1"/>
  <c r="L20" i="1"/>
  <c r="Q25" i="1"/>
  <c r="L25" i="1"/>
  <c r="Q30" i="1"/>
  <c r="L30" i="1"/>
  <c r="M36" i="1"/>
  <c r="L36" i="1"/>
  <c r="Q36" i="1" s="1"/>
  <c r="M31" i="1" l="1"/>
  <c r="L31" i="1"/>
  <c r="Q31" i="1" s="1"/>
  <c r="M26" i="1"/>
  <c r="L26" i="1"/>
  <c r="Q26" i="1" s="1"/>
  <c r="M21" i="1"/>
  <c r="L21" i="1"/>
  <c r="Q21" i="1" s="1"/>
  <c r="M16" i="1"/>
  <c r="L16" i="1"/>
  <c r="Q16" i="1" s="1"/>
  <c r="M8" i="1" s="1"/>
  <c r="C78" i="1" s="1"/>
</calcChain>
</file>

<file path=xl/sharedStrings.xml><?xml version="1.0" encoding="utf-8"?>
<sst xmlns="http://schemas.openxmlformats.org/spreadsheetml/2006/main" count="171" uniqueCount="118">
  <si>
    <t>PREFEITURA MUNICIPAL DE CAMPOS BELOS - GO</t>
  </si>
  <si>
    <t>Planilha para Proposta do Pregão Nº 025/2017 Lote Nº 1</t>
  </si>
  <si>
    <t>PROPOSTA DE PREÇO</t>
  </si>
  <si>
    <t>Contratação de empresa para a aquisição de equipamentos e material permanente para atender as necessidades da Secretaria Municipal de Saúde, para serem utilizados na Unidade Básica de Saúde – UBS, objeto da proposta nº10462.799000/1160-04, habilitada pela Portaria nº1591, de 2 de dezembro de 2016, do Ministro do Estado de Saúde.</t>
  </si>
  <si>
    <t>Modalidade</t>
  </si>
  <si>
    <t>Empresa</t>
  </si>
  <si>
    <t>Endereço</t>
  </si>
  <si>
    <t>Bairro</t>
  </si>
  <si>
    <t>Cidade</t>
  </si>
  <si>
    <t>CPF/CNPJ:</t>
  </si>
  <si>
    <t>Dt. Expedição</t>
  </si>
  <si>
    <t>Carimbo</t>
  </si>
  <si>
    <t xml:space="preserve">Solicitamos fornecer, mediante apresentação de proposta, e observando as condições em anexo, o preço, qualidade e </t>
  </si>
  <si>
    <t xml:space="preserve">prazo de pagamento das mercadorias e/ou serviços abaixo especificados, a está comissão, no endereço acima citado. </t>
  </si>
  <si>
    <t>CAMPOS BELOS, 09:00  HORAS DO DIA  01/08/2017.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</si>
  <si>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</si>
  <si>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</si>
  <si>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</si>
  <si>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</si>
  <si>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</si>
  <si>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</si>
  <si>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</si>
  <si>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</si>
  <si>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ARMARIO DIMENSÕES MIN. / MAT. CONFECÇÃO:_x000D_
DE 1,80 X 0,70 M ATÉ 2,10 X 1,10 M (A X L) / AÇO</t>
  </si>
  <si>
    <t>MESA DE EXAMES POSIÇÃO DO LEITO: FIXO_x000D_
MATERIAL DE CONFECÇÃO: AÇO/ FERRO PINTADO_x000D_
ACESSÓRIOS: SUPORTE PARA PAPEL</t>
  </si>
  <si>
    <t>CARRO DE CURATIVOS MATERIAL DE CONFECÇÃO: AÇO INOXIDÁVEL_x000D_
ACESSÓRIOS: BALDE E BACIA</t>
  </si>
  <si>
    <t>FOCO REFLETOR AMBULATORIAL ILUMINAÇÃO: HALOGÊNICO_x000D_
HASTE: FLEXÍVEL</t>
  </si>
  <si>
    <t>BIOMBO MATERIAL DE CONFECÇÃO: AÇO/ FERRO PINTADO_x000D_
RODÍZIOS: POSSUI TAMANHO: TRIPLO</t>
  </si>
  <si>
    <t>AR CONDICIONADO CAPACIDADE: 9000 A 12.000 BTUS_x000D_
TIPO: SPLINT FUNÇÃO: QUENTE E FRIO</t>
  </si>
  <si>
    <t>CADEIRA MATERIAL DE CONFECÇÃO: AÇO/ FERRO PINTADO_x000D_
ASSENTO/ ENCOSTO: POLIPROPILENO</t>
  </si>
  <si>
    <t>SUPORTE DE SORO TIPO: PEDESTRAL ALTURA REGULÁVEL_x000D_
MATERIAL DE CONFECÇÃO: AÇO INOXIDÁVEL</t>
  </si>
  <si>
    <t>ESCADA 2 DEGRAUS MATERIAL DE CONFECÇÃO: AÇO INOXIDÁVEL</t>
  </si>
  <si>
    <t>LEITOR DE CÓDIGO DE BARRA TIPO: MANUAL_x000D_
FEIXE DE LUZ: BIDIRECIONAL_x000D_
FONTE DE LUZ: LASER 650 NM_x000D_
VELOCIDADE DE LEITURA: 100 P/S_x000D_
INTERFACE: USB_x000D_
GARANTIA: MÍNIMA DE 12 MESES</t>
  </si>
  <si>
    <t>MESA DE ESCRITÓRIO BASE: AÇO/ FERRO PINTADO_x000D_
COMPOSIÇÃO: SIMPLES_x000D_
MATERIAL DE CONFECÇÃO: MADEIRA/ MDP/MDF/SIMILAR_x000D_
DIVISÕES: DE 01 A 02 GAVETAS</t>
  </si>
  <si>
    <t>MESA DE REUNIÃO MATERIAL DE CONFECÇÃO: MADEIRA/ MDP/MDF/SIMILAR_x000D_
TIPO: REDONDA DE 1,20 M X 1,20 M</t>
  </si>
  <si>
    <t>ARMÁRIO VITRINE NÚMEROS DE PORTAS: 02_x000D_
MATERIAL DE CONFECÇÃO: AÇO/ FERRO PINTADO_x000D_
LATERAIS DE VIDRO: POSSUI</t>
  </si>
  <si>
    <t>ESTANTE CAPACIDADE / PRATELEIRAS: MIN. 100 KG/06 PRATELEIRAS_x000D_
REFORÇO: POSSUI</t>
  </si>
  <si>
    <t>VENTILADOR DE TETO COMPOSIÇÃO: 03 PÁS</t>
  </si>
  <si>
    <t>GELADEIRA / REFRIGERADOR CAPACIDADE: DE 250 A 299 L</t>
  </si>
  <si>
    <t>CARRO PARA MATERIAL DE LIMPEZA MATERIAL DE CONFECÇÃO: POLIPROPILENO_x000D_
BALDE ESPREMEDOR: POSSUI_x000D_
KIT C/ MOPS LIQUIDO E PÓ, PLACA SINALIZ. E PÁ: POSSUI_x000D_
SACO DE VINIL: POSSUI</t>
  </si>
  <si>
    <t>BALDE A PEDAL MATERIAL DE CONFECÇÃO: POLIPROPILENO_x000D_
CAPACIDADE: DE 30 ATÉ 49 L</t>
  </si>
  <si>
    <t>NO – BREAK (PARA COMPUTADOR) POTÊNCIA: 1 KVA_x000D_
TENSÃO: ENTRADA/ SAÍDA: 110 OU 220 V (A SER DEFINIDA PELO SOLICITANTE)_x000D_
ALARMES: AUDIOVISUAL_x000D_
BATERIA INTERNA: 01 SELADA_x000D_
AUTONOMIA A PLENA CARGA: MÍNIMO 15 MINUTOS_x000D_
GARANTIA: MÍNIMA DE 12 MESES</t>
  </si>
  <si>
    <t>CÂMARA PARA CONSERVAÇÃO DE IMUNOBIOLÓGICOS SISTEMA DE EMERGÊNCIA (BATERIA/ NO BREAK): MIN. DE 24 HORAS_x000D_
MATERIAL DE CONFECÇÃO (GABINETE EXTERNO): AÇO/ FERRO PINTADO_x000D_
 MATERIAL DE CONFECÇÃO (GABINETE INTERNO) : POLIPROPILENO_x000D_
TEMPERATURA: ENTRE +2° C e + 8° C_x000D_
PORTA: VIDRO DUPLO_x000D_
CAPACIDADE: MIN DE 120 LITROS (VERTICAL)_x000D_
CIRCULAÇÃO DE AR FORÇADO: POSSUI_x000D_
CONTRA PORTA: POSSUI</t>
  </si>
  <si>
    <t>COMPUTADOR (DESKTOP – BÁSICO) PROCESSADOR: NO MÍNIMO INTEL CORE I3 OU AMD A10 OU SUPERIORES DISCO RÍGIDO: MÍNIMO DE 500 GB MEMÓRIA RAM: 4GB, DDR3, 1600 MHZ UNIDADE DE DISCO ÓTICO: CD/DVD ROM TECLADO: USB, ABNT2, 107 TECLAS (COM FIO) TIPO DE MONITOR: 18,5 POLEGADAS (1366 X 768) MOUSE: USB, 800 DPI, 2 BOTÕES, SCROOL (COM FIO) INTERFACES DE REDE: 10/100/1000 E WIFI INTERFACES DE VÍDEO: INTEGRADA SISTEMA OPERACIONAL: NO MÍNIMO WINDOWS 7 PRO (64 BITS) FONTE: COMPATÍVEL COM O ITEM GARANTIA: MÍNIMA DE 12 MESES</t>
  </si>
  <si>
    <t>IMPRESSORA LASER (COMUM) Padrão de Cor: Monocromático; Memória de 16 MB; Resolução de 600 x 600; Velocidade 33 PPM; Capacidade de 100 páginas; Ciclo: 25.000 páginas; Interface USB e Rede; Frente e Verso Automático; Garantia mínima de 12 meses.</t>
  </si>
  <si>
    <t>LONGARINA ASSENTO/ ENCOSTO: POLIPROPILENO_x000D_
NÚMERO DE ASSENTOS: 03 LUGARES</t>
  </si>
  <si>
    <t>BEBEDOURO/ PURIFICADOR REFRIGERADOR TIPO: PRESSÃO COLUNA SIMPLES</t>
  </si>
  <si>
    <t>ARQUIVO DESLIZAMENTO DA GAVETA: TRILHO TELESCÓPICO_x000D_
MATERIAL DE CONFECÇÃO/ GAVETAS: AÇO/ DE 03 A 04 GAVETAS</t>
  </si>
  <si>
    <t>MESA PARA IMPRESSORA ESTRUTURA: AÇO/ FERRO PINTADO_x000D_
DIMENSÕES MÍNIMAS: MÍNIMO DE80X60X70 CM_x000D_
TAMPO: MADEIRA/ MDP/MDF/SIMILAR</t>
  </si>
  <si>
    <t>CADEIRA DE RODAS ADULTO PÉS: REMOVÍVEL_x000D_
MATERIAL DE CONFECÇÃO: AÇO/ FERRO PINTADO_x000D_
BRAÇOS: FIXO_x000D_
ELEVAÇÃO DAS PERNAS/ SUPORTE DE SORO: POSSUI</t>
  </si>
  <si>
    <t>AUTOCLAVE HORIZONTAL DE MESA (ATÉ 75 LITROS) CÂMARA DE ESTERILIZAÇÃO: AÇO INOXIDÁVEL_x000D_
MODO DE OPERAÇÃO/ CAPACIDADE/ ACESSORIOS: DIGITAL/ ATÉ 25 LITROS/ NÃO POSSUI</t>
  </si>
  <si>
    <t>SELADORA APLICAÇÃO: GRAU CIRÚRGICO_x000D_
TIPO: MANUAL/ PEDAL</t>
  </si>
  <si>
    <t>OXÍMETRO DE PULSO TIPO : PORTÁTIL (DE MÃO)_x000D_
SENSOR DE SpO2: 01</t>
  </si>
  <si>
    <t>REANIMADOR PULMONAR MANUAL PEDIÁTRICO (AMBU) RESERVATÓRIO: POSSUI_x000D_
MATERIAL DE CONFECÇÃO: SILICONE_x000D_
APLICAÇÃO: INFANTIL</t>
  </si>
  <si>
    <t>LARINGOSCÓPIO INFANTIL COMPOSIÇÃO: 3 LÂMINAS AÇO INOX</t>
  </si>
  <si>
    <t>CARRO MACA SIMPLES MATERIAL DE CONFECÇÃO: AÇO INOXIDÁVEL_x000D_
SUPORTE DE SORO: POSSUI_x000D_
GRADES LATERAIS: POSSUI_x000D_
ACESSÓRIOS: COLCHONETE</t>
  </si>
  <si>
    <t>ESFIGMOMANÔMETRO OBESO MATERIAL DE CONFECÇÃO: TECIDO EM ALGODÃO_x000D_
BRAÇADEIRA / FECHO: VELCRO</t>
  </si>
  <si>
    <t>ESFIGMOMANÔMETRO INFANTIL MATERIAL DE CONFECÇÃO: TECIDO EM ALGODÃO_x000D_
BRAÇADEIRA / FECHO: VELCRO</t>
  </si>
  <si>
    <t>ESTETOSCÓPIO INFANTIL AUSCULTADOR: AÇO INOXIDÁVEL_x000D_
TIPO: DUPLO</t>
  </si>
  <si>
    <t>ESTETOSCÓPIO ADULTO AUSCULTADOR: AÇO INOXIDÁVEL_x000D_
TIPO: DUPLO</t>
  </si>
  <si>
    <t>ESFIGMOMANÔMETRO ADULTO MATERIAL DE CONFECÇÃO: TECIDO EM ALGODÃO_x000D_
BRAÇADEIRA / FECHO: VELCRO</t>
  </si>
  <si>
    <t>REANIMADOR PULMONAR MANUAL ADULTO(AMBU) RESERVATÓRIO: POSSUI_x000D_
MATERIAL DE CONFECÇÃO: SILICONE</t>
  </si>
  <si>
    <t>AQUECEDOR PORTÁTIL DE AMBIENTE POTÊNCIA: DE 1500 A 2000 WATTS</t>
  </si>
  <si>
    <t>BALANÇA ANTROPOMÉTRICA INFANTIL MODO DE OPERAÇÃO: DIGITAL</t>
  </si>
  <si>
    <t>BALANÇA ANTROPOMÉTRICA ADULTO MODO DE OPERAÇÃO: DIGITAL</t>
  </si>
  <si>
    <t>BRAÇADEIRA PARA INJEÇÃO MATERIAL DE CONFECÇÃO: AÇO INOXIDÁVEL_x000D_
APOIO DE BRAÇO: AÇO INOXIDÁVEL_x000D_
TIPO: PEDESTAL ALTURA REGULÁVEL</t>
  </si>
  <si>
    <t>NEGATOSCÓPIO TIPO: AÇO INOXIDÁVEL / PAREDE / 1 CORPO</t>
  </si>
  <si>
    <t>DETECTOR FETAL TIPO: PORTÁTIL_x000D_
TECNOLOGIA/; DIGITAL</t>
  </si>
  <si>
    <t>MESA  GINECOLÓGICA MATERIAL DE CONFECÇÃO: AÇO INOXIDÁVEL_x000D_
POSIÇÃO DO LEITO: MÓVEL</t>
  </si>
  <si>
    <t>OFTALMOSCÓPIO BATERIA: CONVENCIONAL_x000D_
COMPOSIÇÃO: MÍNIMO DE 3 ABERTURAS E 19 LENTES</t>
  </si>
  <si>
    <t>MESA DE MAYO MATERIAL DE CONFECÇÃO: AÇO INOXIDÁVEL</t>
  </si>
  <si>
    <t>OTOSCÓPIO COMPOSIÇÃO: MÍNIMO DE 05 ESPÉCULOS REUSÁVEIS_x000D_
BATERIA: CONVENCIONAL</t>
  </si>
  <si>
    <t>LANTERNA CLÍNICA MATERIAL DE CONFECÇÃO: ALUMÍNIO_x000D_
TIPO:  LED</t>
  </si>
  <si>
    <t>NEBULIZADOR PORTÁTIL TIPO: ULTRASSÔNICO_x000D_
NÚMERO DE SAÍDAS SIMULTÂNEAS: 01</t>
  </si>
  <si>
    <t>CENTRAL DE NEBULIZAÇÃO TIPO/ Nº DE SAÍDAS: COMPRESSOR / 4 SAÍDAS_x000D_
POTÊNCIA: MÍNIMO DE 1/4 DE HP</t>
  </si>
  <si>
    <t>CILINDRO DE GASES MEDICINAIS MATERIAL DE CONFECÇÃO: ALUMÍNIO_x000D_
ACESSÓRIOS: VÁLVULA, MANÔMETRO E FLUXÔMETRO_x000D_
CAPACIDADE: MÍN. DE 03 L ATÉ 10 LITROS</t>
  </si>
  <si>
    <t>Valor por extenso:</t>
  </si>
  <si>
    <t>Um</t>
  </si>
  <si>
    <t>Dois</t>
  </si>
  <si>
    <t>Três</t>
  </si>
  <si>
    <t>Quatro</t>
  </si>
  <si>
    <t>Cinco</t>
  </si>
  <si>
    <t>Seis</t>
  </si>
  <si>
    <t>Sete</t>
  </si>
  <si>
    <t>Oito</t>
  </si>
  <si>
    <t>Nove</t>
  </si>
  <si>
    <t>Dez</t>
  </si>
  <si>
    <t>Onze</t>
  </si>
  <si>
    <t>Doze</t>
  </si>
  <si>
    <t>Treze</t>
  </si>
  <si>
    <t>Quatorze</t>
  </si>
  <si>
    <t>Quinze</t>
  </si>
  <si>
    <t>Dezesseis</t>
  </si>
  <si>
    <t>Dezessete</t>
  </si>
  <si>
    <t>Dezoito</t>
  </si>
  <si>
    <t>Dezenove</t>
  </si>
  <si>
    <t>Vinte</t>
  </si>
  <si>
    <t>Trinta</t>
  </si>
  <si>
    <t>Quarenta</t>
  </si>
  <si>
    <t>Cinquenta</t>
  </si>
  <si>
    <t>Sessenta</t>
  </si>
  <si>
    <t>Setenta</t>
  </si>
  <si>
    <t>Oitenta</t>
  </si>
  <si>
    <t>Noventa</t>
  </si>
  <si>
    <t>Cem</t>
  </si>
  <si>
    <t>Duzentos</t>
  </si>
  <si>
    <t>Trezentos</t>
  </si>
  <si>
    <t>Quatrocentos</t>
  </si>
  <si>
    <t>Quinhentos</t>
  </si>
  <si>
    <t>Seiscentos</t>
  </si>
  <si>
    <t>Setecentos</t>
  </si>
  <si>
    <t>Oitocentos</t>
  </si>
  <si>
    <t>Novecentos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</si>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</sst>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,##0.0000_);\(\ ###,##0.0000\)"/>
    <numFmt numFmtId="165" formatCode="&quot;R$&quot;\ #,##0.00_);\(&quot;R$&quot;\ #,##0.00\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/>
    <xf numFmtId="0" fontId="0" fillId="0" borderId="2" xfId="0" applyBorder="1" applyAlignment="1"/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/>
    <xf numFmtId="49" fontId="3" fillId="0" borderId="1" xfId="0" applyNumberFormat="1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7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showGridLines="0" tabSelected="1" workbookViewId="0"/>
  </sheetViews>
  <sheetFormatPr defaultRowHeight="15" x14ac:dyDescent="0.25"/>
  <cols>
    <col min="1" max="1" width="7.7109375" customWidth="1"/>
    <col min="2" max="2" width="6.5703125" bestFit="1" customWidth="1"/>
    <col min="3" max="3" width="7.710937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17" x14ac:dyDescent="0.25">
      <c r="I1" s="23" t="s">
        <v>77</v>
      </c>
      <c r="J1" s="23" t="s">
        <v>96</v>
      </c>
      <c r="K1" s="23" t="s">
        <v>104</v>
      </c>
      <c r="M1" s="23" t="str">
        <f>TEXT(I21,"000000000000,00")</f>
        <v>000000000000,00</v>
      </c>
      <c r="P1" s="23" t="str">
        <f>MID(M1,1,3)</f>
        <v>000</v>
      </c>
    </row>
    <row r="2" spans="1:17" ht="15.75" x14ac:dyDescent="0.25">
      <c r="D2" s="1" t="s">
        <v>0</v>
      </c>
      <c r="E2" s="2"/>
      <c r="F2" s="2"/>
      <c r="G2" s="2"/>
      <c r="I2" s="23" t="s">
        <v>78</v>
      </c>
      <c r="J2" s="23" t="s">
        <v>97</v>
      </c>
      <c r="K2" s="23" t="s">
        <v>105</v>
      </c>
      <c r="P2" s="23" t="str">
        <f>MID(M1,4,3)</f>
        <v>000</v>
      </c>
    </row>
    <row r="3" spans="1:17" ht="15.75" x14ac:dyDescent="0.25">
      <c r="D3" s="1" t="s">
        <v>1</v>
      </c>
      <c r="E3" s="2"/>
      <c r="F3" s="2"/>
      <c r="G3" s="2"/>
      <c r="I3" s="23" t="s">
        <v>79</v>
      </c>
      <c r="J3" s="23" t="s">
        <v>98</v>
      </c>
      <c r="K3" s="23" t="s">
        <v>106</v>
      </c>
      <c r="P3" s="23" t="str">
        <f>MID(M1,7,3)</f>
        <v>000</v>
      </c>
    </row>
    <row r="4" spans="1:17" x14ac:dyDescent="0.25">
      <c r="I4" s="23" t="s">
        <v>80</v>
      </c>
      <c r="J4" s="23" t="s">
        <v>99</v>
      </c>
      <c r="K4" s="23" t="s">
        <v>107</v>
      </c>
      <c r="P4" s="23" t="str">
        <f>MID(M1,10,3)</f>
        <v>000</v>
      </c>
    </row>
    <row r="5" spans="1:17" x14ac:dyDescent="0.25">
      <c r="I5" s="23" t="s">
        <v>81</v>
      </c>
      <c r="J5" s="23" t="s">
        <v>100</v>
      </c>
      <c r="K5" s="23" t="s">
        <v>108</v>
      </c>
      <c r="P5" s="23" t="str">
        <f>IF(VALUE(MID(M1,14,2))&gt;0,MID(M1,14,2),"000")</f>
        <v>000</v>
      </c>
    </row>
    <row r="6" spans="1:17" x14ac:dyDescent="0.25">
      <c r="I6" s="23" t="s">
        <v>82</v>
      </c>
      <c r="J6" s="23" t="s">
        <v>101</v>
      </c>
      <c r="K6" s="23" t="s">
        <v>109</v>
      </c>
    </row>
    <row r="7" spans="1:17" x14ac:dyDescent="0.25">
      <c r="A7" s="3" t="s">
        <v>2</v>
      </c>
      <c r="B7" s="2"/>
      <c r="C7" s="2"/>
      <c r="D7" s="2"/>
      <c r="E7" s="2"/>
      <c r="F7" s="2"/>
      <c r="G7" s="2"/>
      <c r="I7" s="23" t="s">
        <v>83</v>
      </c>
      <c r="J7" s="23" t="s">
        <v>102</v>
      </c>
      <c r="K7" s="23" t="s">
        <v>110</v>
      </c>
    </row>
    <row r="8" spans="1:17" x14ac:dyDescent="0.25">
      <c r="A8" s="3" t="s">
        <v>3</v>
      </c>
      <c r="B8" s="2"/>
      <c r="C8" s="2"/>
      <c r="D8" s="2"/>
      <c r="E8" s="2"/>
      <c r="F8" s="2"/>
      <c r="G8" s="2"/>
      <c r="I8" s="23" t="s">
        <v>84</v>
      </c>
      <c r="J8" s="23" t="s">
        <v>103</v>
      </c>
      <c r="K8" s="23" t="s">
        <v>111</v>
      </c>
      <c r="M8" s="23" t="str">
        <f ca="1">CONCATENATE(Q15,Q16," ",Q20,Q21," ",Q25,Q26," ",Q30,Q31," ",IF(Q36&lt;&gt;"",IF((P1+P2+P3+P4)&gt;0,CONCATENATE(" e ",Q36),Q36),""))</f>
        <v xml:space="preserve">    </v>
      </c>
    </row>
    <row r="9" spans="1:17" x14ac:dyDescent="0.25">
      <c r="I9" s="23" t="s">
        <v>85</v>
      </c>
      <c r="J9" s="23" t="s">
        <v>104</v>
      </c>
      <c r="K9" s="23" t="s">
        <v>112</v>
      </c>
    </row>
    <row r="10" spans="1:17" x14ac:dyDescent="0.25">
      <c r="A10" s="7" t="s">
        <v>4</v>
      </c>
      <c r="B10" s="8"/>
      <c r="C10" s="9"/>
      <c r="D10" s="10"/>
      <c r="E10" s="10"/>
      <c r="I10" s="23" t="s">
        <v>86</v>
      </c>
    </row>
    <row r="11" spans="1:17" x14ac:dyDescent="0.25">
      <c r="A11" s="7" t="s">
        <v>5</v>
      </c>
      <c r="B11" s="8"/>
      <c r="C11" s="9"/>
      <c r="D11" s="10"/>
      <c r="E11" s="10"/>
      <c r="I11" s="23" t="s">
        <v>87</v>
      </c>
    </row>
    <row r="12" spans="1:17" x14ac:dyDescent="0.25">
      <c r="A12" s="7" t="s">
        <v>6</v>
      </c>
      <c r="B12" s="8"/>
      <c r="C12" s="9"/>
      <c r="D12" s="10"/>
      <c r="E12" s="10"/>
      <c r="I12" s="23" t="s">
        <v>88</v>
      </c>
    </row>
    <row r="13" spans="1:17" x14ac:dyDescent="0.25">
      <c r="A13" s="7" t="s">
        <v>7</v>
      </c>
      <c r="B13" s="8"/>
      <c r="C13" s="9"/>
      <c r="D13" s="10"/>
      <c r="E13" s="10"/>
      <c r="I13" s="23" t="s">
        <v>89</v>
      </c>
    </row>
    <row r="14" spans="1:17" x14ac:dyDescent="0.25">
      <c r="A14" s="7" t="s">
        <v>8</v>
      </c>
      <c r="B14" s="8"/>
      <c r="C14" s="9"/>
      <c r="D14" s="10"/>
      <c r="E14" s="10"/>
      <c r="I14" s="23" t="s">
        <v>90</v>
      </c>
      <c r="L14" s="23" t="str">
        <f>P1</f>
        <v>000</v>
      </c>
    </row>
    <row r="15" spans="1:17" x14ac:dyDescent="0.25">
      <c r="A15" s="7" t="s">
        <v>9</v>
      </c>
      <c r="B15" s="8"/>
      <c r="C15" s="11"/>
      <c r="D15" s="10"/>
      <c r="E15" s="10"/>
      <c r="F15" s="5" t="s">
        <v>11</v>
      </c>
      <c r="G15" s="2"/>
      <c r="I15" s="23" t="s">
        <v>91</v>
      </c>
      <c r="L15" s="23" t="str">
        <f>MID(L14,2,2)</f>
        <v>00</v>
      </c>
      <c r="Q15" s="23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</row>
    <row r="16" spans="1:17" x14ac:dyDescent="0.25">
      <c r="A16" s="7" t="s">
        <v>10</v>
      </c>
      <c r="B16" s="8"/>
      <c r="C16" s="12"/>
      <c r="D16" s="10"/>
      <c r="E16" s="10"/>
      <c r="I16" s="23" t="s">
        <v>92</v>
      </c>
      <c r="L16" s="23" t="str">
        <f>IF(VALUE(L15)&gt;0,IF(VALUE(MID(L15,1,1))&lt; 2,CONCATENATE("I",VALUE(L15)),CONCATENATE("J",MID(L15,1,1)-1)),"")</f>
        <v/>
      </c>
      <c r="M16" s="23" t="str">
        <f>IF(VALUE(MID(L15,2,1))&gt;0,CONCATENATE("I",MID(L15,2,1)),"")</f>
        <v/>
      </c>
      <c r="Q16" s="23" t="str">
        <f ca="1">IF(L16&lt;&gt;"",CONCATENATE(INDIRECT(L16),IF(M16&lt;&gt;"",IF(M16&lt;&gt;L16,IF(MID(L16,1,1)&lt;&gt;MID(M16,1,1),CONCATENATE(" e ",INDIRECT(M16)),""),""),""),IF(VALUE(L14)&gt;1," Bilhões", " Bilhão")),"")</f>
        <v/>
      </c>
    </row>
    <row r="17" spans="1:26" x14ac:dyDescent="0.25">
      <c r="I17" s="23" t="s">
        <v>93</v>
      </c>
    </row>
    <row r="18" spans="1:26" x14ac:dyDescent="0.25">
      <c r="B18" s="6" t="s">
        <v>12</v>
      </c>
      <c r="C18" s="2"/>
      <c r="D18" s="2"/>
      <c r="E18" s="2"/>
      <c r="F18" s="2"/>
      <c r="G18" s="2"/>
      <c r="I18" s="23" t="s">
        <v>94</v>
      </c>
    </row>
    <row r="19" spans="1:26" x14ac:dyDescent="0.25">
      <c r="A19" s="6" t="s">
        <v>13</v>
      </c>
      <c r="B19" s="2"/>
      <c r="C19" s="2"/>
      <c r="D19" s="2"/>
      <c r="E19" s="2"/>
      <c r="F19" s="2"/>
      <c r="G19" s="2"/>
      <c r="I19" s="23" t="s">
        <v>95</v>
      </c>
      <c r="L19" s="23" t="str">
        <f>P2</f>
        <v>000</v>
      </c>
    </row>
    <row r="20" spans="1:26" x14ac:dyDescent="0.25">
      <c r="A20" s="4" t="s">
        <v>14</v>
      </c>
      <c r="B20" s="2"/>
      <c r="C20" s="2"/>
      <c r="D20" s="2"/>
      <c r="E20" s="2"/>
      <c r="F20" s="2"/>
      <c r="G20" s="2"/>
      <c r="L20" s="23" t="str">
        <f>MID(L19,2,2)</f>
        <v>00</v>
      </c>
      <c r="Q20" s="23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</row>
    <row r="21" spans="1:26" x14ac:dyDescent="0.25">
      <c r="I21" s="24">
        <f>G76</f>
        <v>0</v>
      </c>
      <c r="L21" s="23" t="str">
        <f>IF(VALUE(L20)&gt;0,IF(VALUE(MID(L20,1,1))&lt; 2,CONCATENATE("I",VALUE(L20)),CONCATENATE("J",MID(L20,1,1)-1)),"")</f>
        <v/>
      </c>
      <c r="M21" s="23" t="str">
        <f>IF(VALUE(MID(L20,2,1))&gt;0,CONCATENATE("I",MID(L20,2,1)),"")</f>
        <v/>
      </c>
      <c r="Q21" s="23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</row>
    <row r="22" spans="1:26" x14ac:dyDescent="0.25">
      <c r="A22" s="13" t="s">
        <v>15</v>
      </c>
      <c r="B22" s="13" t="s">
        <v>16</v>
      </c>
      <c r="C22" s="13" t="s">
        <v>17</v>
      </c>
      <c r="D22" s="13" t="s">
        <v>18</v>
      </c>
      <c r="E22" s="13" t="s">
        <v>19</v>
      </c>
      <c r="F22" s="13" t="s">
        <v>20</v>
      </c>
      <c r="G22" s="13" t="s">
        <v>21</v>
      </c>
    </row>
    <row r="23" spans="1:26" ht="45" x14ac:dyDescent="0.25">
      <c r="A23" s="14">
        <v>1</v>
      </c>
      <c r="B23" s="14" t="s">
        <v>22</v>
      </c>
      <c r="C23" s="16">
        <v>11</v>
      </c>
      <c r="D23" s="17" t="s">
        <v>23</v>
      </c>
      <c r="E23" s="18"/>
      <c r="F23" s="19"/>
      <c r="G23" s="20">
        <f>IFERROR(C23*F23,0)</f>
        <v>0</v>
      </c>
      <c r="Z23" s="15">
        <v>26564</v>
      </c>
    </row>
    <row r="24" spans="1:26" ht="56.25" x14ac:dyDescent="0.25">
      <c r="A24" s="14">
        <v>2</v>
      </c>
      <c r="B24" s="14" t="s">
        <v>22</v>
      </c>
      <c r="C24" s="16">
        <v>1</v>
      </c>
      <c r="D24" s="17" t="s">
        <v>24</v>
      </c>
      <c r="E24" s="18"/>
      <c r="F24" s="19"/>
      <c r="G24" s="20">
        <f>IFERROR(C24*F24,0)</f>
        <v>0</v>
      </c>
      <c r="L24" s="23" t="str">
        <f>P3</f>
        <v>000</v>
      </c>
      <c r="Z24" s="15">
        <v>26545</v>
      </c>
    </row>
    <row r="25" spans="1:26" ht="33.75" x14ac:dyDescent="0.25">
      <c r="A25" s="14">
        <v>3</v>
      </c>
      <c r="B25" s="14" t="s">
        <v>22</v>
      </c>
      <c r="C25" s="16">
        <v>1</v>
      </c>
      <c r="D25" s="17" t="s">
        <v>25</v>
      </c>
      <c r="E25" s="18"/>
      <c r="F25" s="19"/>
      <c r="G25" s="20">
        <f>IFERROR(C25*F25,0)</f>
        <v>0</v>
      </c>
      <c r="L25" s="23" t="str">
        <f>MID(L24,2,2)</f>
        <v>00</v>
      </c>
      <c r="Q25" s="23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  <c r="Z25" s="15">
        <v>26546</v>
      </c>
    </row>
    <row r="26" spans="1:26" ht="33.75" x14ac:dyDescent="0.25">
      <c r="A26" s="14">
        <v>4</v>
      </c>
      <c r="B26" s="14" t="s">
        <v>22</v>
      </c>
      <c r="C26" s="16">
        <v>4</v>
      </c>
      <c r="D26" s="17" t="s">
        <v>26</v>
      </c>
      <c r="E26" s="18"/>
      <c r="F26" s="19"/>
      <c r="G26" s="20">
        <f>IFERROR(C26*F26,0)</f>
        <v>0</v>
      </c>
      <c r="L26" s="23" t="str">
        <f>IF(VALUE(L25)&gt;0,IF(VALUE(MID(L25,1,1))&lt; 2,CONCATENATE("I",VALUE(L25)),CONCATENATE("J",MID(L25,1,1)-1)),"")</f>
        <v/>
      </c>
      <c r="M26" s="23" t="str">
        <f>IF(VALUE(MID(L25,2,1))&gt;0,CONCATENATE("I",MID(L25,2,1)),"")</f>
        <v/>
      </c>
      <c r="Q26" s="23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  <c r="Z26" s="15">
        <v>26547</v>
      </c>
    </row>
    <row r="27" spans="1:26" ht="33.75" x14ac:dyDescent="0.25">
      <c r="A27" s="14">
        <v>5</v>
      </c>
      <c r="B27" s="14" t="s">
        <v>22</v>
      </c>
      <c r="C27" s="16">
        <v>1</v>
      </c>
      <c r="D27" s="17" t="s">
        <v>27</v>
      </c>
      <c r="E27" s="18"/>
      <c r="F27" s="19"/>
      <c r="G27" s="20">
        <f>IFERROR(C27*F27,0)</f>
        <v>0</v>
      </c>
      <c r="Z27" s="15">
        <v>26548</v>
      </c>
    </row>
    <row r="28" spans="1:26" ht="33.75" x14ac:dyDescent="0.25">
      <c r="A28" s="14">
        <v>6</v>
      </c>
      <c r="B28" s="14" t="s">
        <v>22</v>
      </c>
      <c r="C28" s="16">
        <v>10</v>
      </c>
      <c r="D28" s="17" t="s">
        <v>28</v>
      </c>
      <c r="E28" s="18"/>
      <c r="F28" s="19"/>
      <c r="G28" s="20">
        <f>IFERROR(C28*F28,0)</f>
        <v>0</v>
      </c>
      <c r="Z28" s="15">
        <v>26549</v>
      </c>
    </row>
    <row r="29" spans="1:26" ht="33.75" x14ac:dyDescent="0.25">
      <c r="A29" s="14">
        <v>7</v>
      </c>
      <c r="B29" s="14" t="s">
        <v>22</v>
      </c>
      <c r="C29" s="16">
        <v>14</v>
      </c>
      <c r="D29" s="17" t="s">
        <v>29</v>
      </c>
      <c r="E29" s="18"/>
      <c r="F29" s="19"/>
      <c r="G29" s="20">
        <f>IFERROR(C29*F29,0)</f>
        <v>0</v>
      </c>
      <c r="L29" s="23" t="str">
        <f>P4</f>
        <v>000</v>
      </c>
      <c r="Z29" s="15">
        <v>26550</v>
      </c>
    </row>
    <row r="30" spans="1:26" ht="45" x14ac:dyDescent="0.25">
      <c r="A30" s="14">
        <v>8</v>
      </c>
      <c r="B30" s="14" t="s">
        <v>22</v>
      </c>
      <c r="C30" s="16">
        <v>6</v>
      </c>
      <c r="D30" s="17" t="s">
        <v>30</v>
      </c>
      <c r="E30" s="18"/>
      <c r="F30" s="19"/>
      <c r="G30" s="20">
        <f>IFERROR(C30*F30,0)</f>
        <v>0</v>
      </c>
      <c r="L30" s="23" t="str">
        <f>MID(L29,2,2)</f>
        <v>00</v>
      </c>
      <c r="Q30" s="23" t="str">
        <f ca="1">IF(VALUE(MID(L29,1,1))&gt;0,IF(VALUE(L30)&lt;1,CONCATENATE(INDIRECT(CONCATENATE("K",MID(L29,1,1)))," Reais"),IF(VALUE(MID(L29,1,1))=1,"Cento e ",CONCATENATE(INDIRECT(CONCATENATE("K",VALUE(MID(L29,1,1))))," e "))),"")</f>
        <v/>
      </c>
      <c r="Z30" s="15">
        <v>26551</v>
      </c>
    </row>
    <row r="31" spans="1:26" ht="22.5" x14ac:dyDescent="0.25">
      <c r="A31" s="14">
        <v>9</v>
      </c>
      <c r="B31" s="14" t="s">
        <v>22</v>
      </c>
      <c r="C31" s="16">
        <v>3</v>
      </c>
      <c r="D31" s="17" t="s">
        <v>31</v>
      </c>
      <c r="E31" s="18"/>
      <c r="F31" s="19"/>
      <c r="G31" s="20">
        <f>IFERROR(C31*F31,0)</f>
        <v>0</v>
      </c>
      <c r="L31" s="23" t="str">
        <f>IF(VALUE(L30)&gt;0,IF(VALUE(MID(L30,1,1))&lt; 2,CONCATENATE("I",VALUE(L30)),CONCATENATE("J",MID(L30,1,1)-1)),"")</f>
        <v/>
      </c>
      <c r="M31" s="23" t="str">
        <f>IF(VALUE(MID(L30,2,1))&gt;0,CONCATENATE("I",MID(L30,2,1)),"")</f>
        <v/>
      </c>
      <c r="Q31" s="23" t="str">
        <f ca="1">IF(L31&lt;&gt;"",CONCATENATE(INDIRECT(L31),IF(M31&lt;&gt;"",IF(M31&lt;&gt;L31,IF(MID(L31,1,1)&lt;&gt;MID(M31,1,1),CONCATENATE(" e ",INDIRECT(M31)),""),""),""),IF(VALUE(L29)&gt;1," Reais", " Real")),"")</f>
        <v/>
      </c>
      <c r="Z31" s="15">
        <v>26552</v>
      </c>
    </row>
    <row r="32" spans="1:26" ht="78.75" x14ac:dyDescent="0.25">
      <c r="A32" s="14">
        <v>10</v>
      </c>
      <c r="B32" s="14" t="s">
        <v>22</v>
      </c>
      <c r="C32" s="16">
        <v>1</v>
      </c>
      <c r="D32" s="17" t="s">
        <v>32</v>
      </c>
      <c r="E32" s="18"/>
      <c r="F32" s="19"/>
      <c r="G32" s="20">
        <f>IFERROR(C32*F32,0)</f>
        <v>0</v>
      </c>
      <c r="Z32" s="15">
        <v>26553</v>
      </c>
    </row>
    <row r="33" spans="1:26" ht="67.5" x14ac:dyDescent="0.25">
      <c r="A33" s="14">
        <v>11</v>
      </c>
      <c r="B33" s="14" t="s">
        <v>22</v>
      </c>
      <c r="C33" s="16">
        <v>5</v>
      </c>
      <c r="D33" s="17" t="s">
        <v>33</v>
      </c>
      <c r="E33" s="18"/>
      <c r="F33" s="19"/>
      <c r="G33" s="20">
        <f>IFERROR(C33*F33,0)</f>
        <v>0</v>
      </c>
      <c r="Z33" s="15">
        <v>26554</v>
      </c>
    </row>
    <row r="34" spans="1:26" ht="45" x14ac:dyDescent="0.25">
      <c r="A34" s="14">
        <v>12</v>
      </c>
      <c r="B34" s="14" t="s">
        <v>22</v>
      </c>
      <c r="C34" s="16">
        <v>1</v>
      </c>
      <c r="D34" s="17" t="s">
        <v>34</v>
      </c>
      <c r="E34" s="18"/>
      <c r="F34" s="19"/>
      <c r="G34" s="20">
        <f>IFERROR(C34*F34,0)</f>
        <v>0</v>
      </c>
      <c r="Z34" s="15">
        <v>26555</v>
      </c>
    </row>
    <row r="35" spans="1:26" ht="56.25" x14ac:dyDescent="0.25">
      <c r="A35" s="14">
        <v>13</v>
      </c>
      <c r="B35" s="14" t="s">
        <v>22</v>
      </c>
      <c r="C35" s="16">
        <v>1</v>
      </c>
      <c r="D35" s="17" t="s">
        <v>35</v>
      </c>
      <c r="E35" s="18"/>
      <c r="F35" s="19"/>
      <c r="G35" s="20">
        <f>IFERROR(C35*F35,0)</f>
        <v>0</v>
      </c>
      <c r="L35" s="23" t="str">
        <f>P5</f>
        <v>000</v>
      </c>
      <c r="Z35" s="15">
        <v>26556</v>
      </c>
    </row>
    <row r="36" spans="1:26" ht="33.75" x14ac:dyDescent="0.25">
      <c r="A36" s="14">
        <v>14</v>
      </c>
      <c r="B36" s="14" t="s">
        <v>22</v>
      </c>
      <c r="C36" s="16">
        <v>5</v>
      </c>
      <c r="D36" s="17" t="s">
        <v>36</v>
      </c>
      <c r="E36" s="18"/>
      <c r="F36" s="19"/>
      <c r="G36" s="20">
        <f>IFERROR(C36*F36,0)</f>
        <v>0</v>
      </c>
      <c r="L36" s="23" t="str">
        <f>IF(L35&lt;&gt;"",IF(VALUE(L35)&gt;0,IF(VALUE(MID(L35,1,1))&lt; 2,CONCATENATE("I",VALUE(L35)),CONCATENATE("J",MID(L35,1,1)-1)),""),"")</f>
        <v/>
      </c>
      <c r="M36" s="23" t="str">
        <f>IF(VALUE(MID(L35,2,1))&gt;0,CONCATENATE("I",MID(L35,2,1)),"")</f>
        <v/>
      </c>
      <c r="Q36" s="23" t="str">
        <f ca="1">IF(L36&lt;&gt;"",CONCATENATE(INDIRECT(L36),IF(M36&lt;&gt;"",IF(M36&lt;&gt;L36,IF(MID(L36,1,1)&lt;&gt;MID(M36,1,1),CONCATENATE(" e ",INDIRECT(M36)),""),""),""),IF(VALUE(L35)&gt;1," Centavos"," Centavo")),"")</f>
        <v/>
      </c>
      <c r="Z36" s="15">
        <v>26557</v>
      </c>
    </row>
    <row r="37" spans="1:26" ht="22.5" x14ac:dyDescent="0.25">
      <c r="A37" s="14">
        <v>15</v>
      </c>
      <c r="B37" s="14" t="s">
        <v>22</v>
      </c>
      <c r="C37" s="16">
        <v>4</v>
      </c>
      <c r="D37" s="17" t="s">
        <v>37</v>
      </c>
      <c r="E37" s="18"/>
      <c r="F37" s="19"/>
      <c r="G37" s="20">
        <f>IFERROR(C37*F37,0)</f>
        <v>0</v>
      </c>
      <c r="Z37" s="15">
        <v>26558</v>
      </c>
    </row>
    <row r="38" spans="1:26" ht="22.5" x14ac:dyDescent="0.25">
      <c r="A38" s="14">
        <v>16</v>
      </c>
      <c r="B38" s="14" t="s">
        <v>22</v>
      </c>
      <c r="C38" s="16">
        <v>1</v>
      </c>
      <c r="D38" s="17" t="s">
        <v>38</v>
      </c>
      <c r="E38" s="18"/>
      <c r="F38" s="19"/>
      <c r="G38" s="20">
        <f>IFERROR(C38*F38,0)</f>
        <v>0</v>
      </c>
      <c r="Z38" s="15">
        <v>26559</v>
      </c>
    </row>
    <row r="39" spans="1:26" ht="78.75" x14ac:dyDescent="0.25">
      <c r="A39" s="14">
        <v>17</v>
      </c>
      <c r="B39" s="14" t="s">
        <v>22</v>
      </c>
      <c r="C39" s="16">
        <v>1</v>
      </c>
      <c r="D39" s="17" t="s">
        <v>39</v>
      </c>
      <c r="E39" s="18"/>
      <c r="F39" s="19"/>
      <c r="G39" s="20">
        <f>IFERROR(C39*F39,0)</f>
        <v>0</v>
      </c>
      <c r="Z39" s="15">
        <v>26560</v>
      </c>
    </row>
    <row r="40" spans="1:26" ht="33.75" x14ac:dyDescent="0.25">
      <c r="A40" s="14">
        <v>18</v>
      </c>
      <c r="B40" s="14" t="s">
        <v>22</v>
      </c>
      <c r="C40" s="16">
        <v>3</v>
      </c>
      <c r="D40" s="17" t="s">
        <v>40</v>
      </c>
      <c r="E40" s="18"/>
      <c r="F40" s="19"/>
      <c r="G40" s="20">
        <f>IFERROR(C40*F40,0)</f>
        <v>0</v>
      </c>
      <c r="Z40" s="15">
        <v>26565</v>
      </c>
    </row>
    <row r="41" spans="1:26" ht="101.25" x14ac:dyDescent="0.25">
      <c r="A41" s="14">
        <v>19</v>
      </c>
      <c r="B41" s="14" t="s">
        <v>22</v>
      </c>
      <c r="C41" s="16">
        <v>3</v>
      </c>
      <c r="D41" s="17" t="s">
        <v>41</v>
      </c>
      <c r="E41" s="18"/>
      <c r="F41" s="19"/>
      <c r="G41" s="20">
        <f>IFERROR(C41*F41,0)</f>
        <v>0</v>
      </c>
      <c r="Z41" s="15">
        <v>26566</v>
      </c>
    </row>
    <row r="42" spans="1:26" ht="157.5" x14ac:dyDescent="0.25">
      <c r="A42" s="14">
        <v>20</v>
      </c>
      <c r="B42" s="14" t="s">
        <v>22</v>
      </c>
      <c r="C42" s="16">
        <v>1</v>
      </c>
      <c r="D42" s="17" t="s">
        <v>42</v>
      </c>
      <c r="E42" s="18"/>
      <c r="F42" s="19"/>
      <c r="G42" s="20">
        <f>IFERROR(C42*F42,0)</f>
        <v>0</v>
      </c>
      <c r="Z42" s="15">
        <v>26567</v>
      </c>
    </row>
    <row r="43" spans="1:26" ht="191.25" x14ac:dyDescent="0.25">
      <c r="A43" s="14">
        <v>21</v>
      </c>
      <c r="B43" s="14" t="s">
        <v>22</v>
      </c>
      <c r="C43" s="16">
        <v>3</v>
      </c>
      <c r="D43" s="17" t="s">
        <v>43</v>
      </c>
      <c r="E43" s="18"/>
      <c r="F43" s="19"/>
      <c r="G43" s="20">
        <f>IFERROR(C43*F43,0)</f>
        <v>0</v>
      </c>
      <c r="Z43" s="15">
        <v>26568</v>
      </c>
    </row>
    <row r="44" spans="1:26" ht="90" x14ac:dyDescent="0.25">
      <c r="A44" s="14">
        <v>22</v>
      </c>
      <c r="B44" s="14" t="s">
        <v>22</v>
      </c>
      <c r="C44" s="16">
        <v>1</v>
      </c>
      <c r="D44" s="17" t="s">
        <v>44</v>
      </c>
      <c r="E44" s="18"/>
      <c r="F44" s="19"/>
      <c r="G44" s="20">
        <f>IFERROR(C44*F44,0)</f>
        <v>0</v>
      </c>
      <c r="Z44" s="15">
        <v>26569</v>
      </c>
    </row>
    <row r="45" spans="1:26" ht="33.75" x14ac:dyDescent="0.25">
      <c r="A45" s="14">
        <v>23</v>
      </c>
      <c r="B45" s="14" t="s">
        <v>22</v>
      </c>
      <c r="C45" s="16">
        <v>5</v>
      </c>
      <c r="D45" s="17" t="s">
        <v>45</v>
      </c>
      <c r="E45" s="18"/>
      <c r="F45" s="19"/>
      <c r="G45" s="20">
        <f>IFERROR(C45*F45,0)</f>
        <v>0</v>
      </c>
      <c r="Z45" s="15">
        <v>26570</v>
      </c>
    </row>
    <row r="46" spans="1:26" ht="33.75" x14ac:dyDescent="0.25">
      <c r="A46" s="14">
        <v>24</v>
      </c>
      <c r="B46" s="14" t="s">
        <v>22</v>
      </c>
      <c r="C46" s="16">
        <v>1</v>
      </c>
      <c r="D46" s="17" t="s">
        <v>46</v>
      </c>
      <c r="E46" s="18"/>
      <c r="F46" s="19"/>
      <c r="G46" s="20">
        <f>IFERROR(C46*F46,0)</f>
        <v>0</v>
      </c>
      <c r="Z46" s="15">
        <v>26571</v>
      </c>
    </row>
    <row r="47" spans="1:26" ht="45" x14ac:dyDescent="0.25">
      <c r="A47" s="14">
        <v>25</v>
      </c>
      <c r="B47" s="14" t="s">
        <v>22</v>
      </c>
      <c r="C47" s="16">
        <v>2</v>
      </c>
      <c r="D47" s="17" t="s">
        <v>47</v>
      </c>
      <c r="E47" s="18"/>
      <c r="F47" s="19"/>
      <c r="G47" s="20">
        <f>IFERROR(C47*F47,0)</f>
        <v>0</v>
      </c>
      <c r="Z47" s="15">
        <v>26572</v>
      </c>
    </row>
    <row r="48" spans="1:26" ht="56.25" x14ac:dyDescent="0.25">
      <c r="A48" s="14">
        <v>26</v>
      </c>
      <c r="B48" s="14" t="s">
        <v>22</v>
      </c>
      <c r="C48" s="16">
        <v>1</v>
      </c>
      <c r="D48" s="17" t="s">
        <v>48</v>
      </c>
      <c r="E48" s="18"/>
      <c r="F48" s="19"/>
      <c r="G48" s="20">
        <f>IFERROR(C48*F48,0)</f>
        <v>0</v>
      </c>
      <c r="Z48" s="15">
        <v>26573</v>
      </c>
    </row>
    <row r="49" spans="1:26" ht="78.75" x14ac:dyDescent="0.25">
      <c r="A49" s="14">
        <v>27</v>
      </c>
      <c r="B49" s="14" t="s">
        <v>22</v>
      </c>
      <c r="C49" s="16">
        <v>1</v>
      </c>
      <c r="D49" s="17" t="s">
        <v>49</v>
      </c>
      <c r="E49" s="18"/>
      <c r="F49" s="19"/>
      <c r="G49" s="20">
        <f>IFERROR(C49*F49,0)</f>
        <v>0</v>
      </c>
      <c r="Z49" s="15">
        <v>26574</v>
      </c>
    </row>
    <row r="50" spans="1:26" ht="67.5" x14ac:dyDescent="0.25">
      <c r="A50" s="14">
        <v>28</v>
      </c>
      <c r="B50" s="14" t="s">
        <v>22</v>
      </c>
      <c r="C50" s="16">
        <v>1</v>
      </c>
      <c r="D50" s="17" t="s">
        <v>50</v>
      </c>
      <c r="E50" s="18"/>
      <c r="F50" s="19"/>
      <c r="G50" s="20">
        <f>IFERROR(C50*F50,0)</f>
        <v>0</v>
      </c>
      <c r="Z50" s="15">
        <v>26575</v>
      </c>
    </row>
    <row r="51" spans="1:26" ht="33.75" x14ac:dyDescent="0.25">
      <c r="A51" s="14">
        <v>29</v>
      </c>
      <c r="B51" s="14" t="s">
        <v>22</v>
      </c>
      <c r="C51" s="16">
        <v>1</v>
      </c>
      <c r="D51" s="17" t="s">
        <v>51</v>
      </c>
      <c r="E51" s="18"/>
      <c r="F51" s="19"/>
      <c r="G51" s="20">
        <f>IFERROR(C51*F51,0)</f>
        <v>0</v>
      </c>
      <c r="Z51" s="15">
        <v>26576</v>
      </c>
    </row>
    <row r="52" spans="1:26" ht="33.75" x14ac:dyDescent="0.25">
      <c r="A52" s="14">
        <v>30</v>
      </c>
      <c r="B52" s="14" t="s">
        <v>22</v>
      </c>
      <c r="C52" s="16">
        <v>1</v>
      </c>
      <c r="D52" s="17" t="s">
        <v>52</v>
      </c>
      <c r="E52" s="18"/>
      <c r="F52" s="19"/>
      <c r="G52" s="20">
        <f>IFERROR(C52*F52,0)</f>
        <v>0</v>
      </c>
      <c r="Z52" s="15">
        <v>26577</v>
      </c>
    </row>
    <row r="53" spans="1:26" ht="56.25" x14ac:dyDescent="0.25">
      <c r="A53" s="14">
        <v>31</v>
      </c>
      <c r="B53" s="14" t="s">
        <v>22</v>
      </c>
      <c r="C53" s="16">
        <v>1</v>
      </c>
      <c r="D53" s="17" t="s">
        <v>53</v>
      </c>
      <c r="E53" s="18"/>
      <c r="F53" s="19"/>
      <c r="G53" s="20">
        <f>IFERROR(C53*F53,0)</f>
        <v>0</v>
      </c>
      <c r="Z53" s="15">
        <v>26578</v>
      </c>
    </row>
    <row r="54" spans="1:26" ht="22.5" x14ac:dyDescent="0.25">
      <c r="A54" s="14">
        <v>32</v>
      </c>
      <c r="B54" s="14" t="s">
        <v>22</v>
      </c>
      <c r="C54" s="16">
        <v>1</v>
      </c>
      <c r="D54" s="17" t="s">
        <v>54</v>
      </c>
      <c r="E54" s="18"/>
      <c r="F54" s="19"/>
      <c r="G54" s="20">
        <f>IFERROR(C54*F54,0)</f>
        <v>0</v>
      </c>
      <c r="Z54" s="15">
        <v>26579</v>
      </c>
    </row>
    <row r="55" spans="1:26" ht="56.25" x14ac:dyDescent="0.25">
      <c r="A55" s="14">
        <v>33</v>
      </c>
      <c r="B55" s="14" t="s">
        <v>22</v>
      </c>
      <c r="C55" s="16">
        <v>1</v>
      </c>
      <c r="D55" s="17" t="s">
        <v>55</v>
      </c>
      <c r="E55" s="18"/>
      <c r="F55" s="19"/>
      <c r="G55" s="20">
        <f>IFERROR(C55*F55,0)</f>
        <v>0</v>
      </c>
      <c r="Z55" s="15">
        <v>26580</v>
      </c>
    </row>
    <row r="56" spans="1:26" ht="45" x14ac:dyDescent="0.25">
      <c r="A56" s="14">
        <v>34</v>
      </c>
      <c r="B56" s="14" t="s">
        <v>22</v>
      </c>
      <c r="C56" s="16">
        <v>1</v>
      </c>
      <c r="D56" s="17" t="s">
        <v>56</v>
      </c>
      <c r="E56" s="18"/>
      <c r="F56" s="19"/>
      <c r="G56" s="20">
        <f>IFERROR(C56*F56,0)</f>
        <v>0</v>
      </c>
      <c r="Z56" s="15">
        <v>26581</v>
      </c>
    </row>
    <row r="57" spans="1:26" ht="45" x14ac:dyDescent="0.25">
      <c r="A57" s="14">
        <v>35</v>
      </c>
      <c r="B57" s="14" t="s">
        <v>22</v>
      </c>
      <c r="C57" s="16">
        <v>3</v>
      </c>
      <c r="D57" s="17" t="s">
        <v>57</v>
      </c>
      <c r="E57" s="18"/>
      <c r="F57" s="19"/>
      <c r="G57" s="20">
        <f>IFERROR(C57*F57,0)</f>
        <v>0</v>
      </c>
      <c r="Z57" s="15">
        <v>26582</v>
      </c>
    </row>
    <row r="58" spans="1:26" ht="33.75" x14ac:dyDescent="0.25">
      <c r="A58" s="14">
        <v>36</v>
      </c>
      <c r="B58" s="14" t="s">
        <v>22</v>
      </c>
      <c r="C58" s="16">
        <v>1</v>
      </c>
      <c r="D58" s="17" t="s">
        <v>58</v>
      </c>
      <c r="E58" s="18"/>
      <c r="F58" s="19"/>
      <c r="G58" s="20">
        <f>IFERROR(C58*F58,0)</f>
        <v>0</v>
      </c>
      <c r="Z58" s="15">
        <v>26583</v>
      </c>
    </row>
    <row r="59" spans="1:26" ht="33.75" x14ac:dyDescent="0.25">
      <c r="A59" s="14">
        <v>37</v>
      </c>
      <c r="B59" s="14" t="s">
        <v>22</v>
      </c>
      <c r="C59" s="16">
        <v>2</v>
      </c>
      <c r="D59" s="17" t="s">
        <v>59</v>
      </c>
      <c r="E59" s="18"/>
      <c r="F59" s="19"/>
      <c r="G59" s="20">
        <f>IFERROR(C59*F59,0)</f>
        <v>0</v>
      </c>
      <c r="Z59" s="15">
        <v>26584</v>
      </c>
    </row>
    <row r="60" spans="1:26" ht="45" x14ac:dyDescent="0.25">
      <c r="A60" s="14">
        <v>38</v>
      </c>
      <c r="B60" s="14" t="s">
        <v>22</v>
      </c>
      <c r="C60" s="16">
        <v>1</v>
      </c>
      <c r="D60" s="17" t="s">
        <v>60</v>
      </c>
      <c r="E60" s="18"/>
      <c r="F60" s="19"/>
      <c r="G60" s="20">
        <f>IFERROR(C60*F60,0)</f>
        <v>0</v>
      </c>
      <c r="Z60" s="15">
        <v>26585</v>
      </c>
    </row>
    <row r="61" spans="1:26" ht="45" x14ac:dyDescent="0.25">
      <c r="A61" s="14">
        <v>39</v>
      </c>
      <c r="B61" s="14" t="s">
        <v>22</v>
      </c>
      <c r="C61" s="16">
        <v>1</v>
      </c>
      <c r="D61" s="17" t="s">
        <v>61</v>
      </c>
      <c r="E61" s="18"/>
      <c r="F61" s="19"/>
      <c r="G61" s="20">
        <f>IFERROR(C61*F61,0)</f>
        <v>0</v>
      </c>
      <c r="Z61" s="15">
        <v>26586</v>
      </c>
    </row>
    <row r="62" spans="1:26" ht="22.5" x14ac:dyDescent="0.25">
      <c r="A62" s="14">
        <v>40</v>
      </c>
      <c r="B62" s="14" t="s">
        <v>22</v>
      </c>
      <c r="C62" s="16">
        <v>1</v>
      </c>
      <c r="D62" s="17" t="s">
        <v>62</v>
      </c>
      <c r="E62" s="18"/>
      <c r="F62" s="19"/>
      <c r="G62" s="20">
        <f>IFERROR(C62*F62,0)</f>
        <v>0</v>
      </c>
      <c r="Z62" s="15">
        <v>26587</v>
      </c>
    </row>
    <row r="63" spans="1:26" ht="22.5" x14ac:dyDescent="0.25">
      <c r="A63" s="14">
        <v>41</v>
      </c>
      <c r="B63" s="14" t="s">
        <v>22</v>
      </c>
      <c r="C63" s="16">
        <v>3</v>
      </c>
      <c r="D63" s="17" t="s">
        <v>63</v>
      </c>
      <c r="E63" s="18"/>
      <c r="F63" s="19"/>
      <c r="G63" s="20">
        <f>IFERROR(C63*F63,0)</f>
        <v>0</v>
      </c>
      <c r="Z63" s="15">
        <v>26588</v>
      </c>
    </row>
    <row r="64" spans="1:26" ht="22.5" x14ac:dyDescent="0.25">
      <c r="A64" s="14">
        <v>42</v>
      </c>
      <c r="B64" s="14" t="s">
        <v>22</v>
      </c>
      <c r="C64" s="16">
        <v>3</v>
      </c>
      <c r="D64" s="17" t="s">
        <v>64</v>
      </c>
      <c r="E64" s="18"/>
      <c r="F64" s="19"/>
      <c r="G64" s="20">
        <f>IFERROR(C64*F64,0)</f>
        <v>0</v>
      </c>
      <c r="Z64" s="15">
        <v>26589</v>
      </c>
    </row>
    <row r="65" spans="1:26" ht="45" x14ac:dyDescent="0.25">
      <c r="A65" s="14">
        <v>43</v>
      </c>
      <c r="B65" s="14" t="s">
        <v>22</v>
      </c>
      <c r="C65" s="16">
        <v>1</v>
      </c>
      <c r="D65" s="17" t="s">
        <v>65</v>
      </c>
      <c r="E65" s="18"/>
      <c r="F65" s="19"/>
      <c r="G65" s="20">
        <f>IFERROR(C65*F65,0)</f>
        <v>0</v>
      </c>
      <c r="Z65" s="15">
        <v>26590</v>
      </c>
    </row>
    <row r="66" spans="1:26" ht="22.5" x14ac:dyDescent="0.25">
      <c r="A66" s="14">
        <v>44</v>
      </c>
      <c r="B66" s="14" t="s">
        <v>22</v>
      </c>
      <c r="C66" s="16">
        <v>2</v>
      </c>
      <c r="D66" s="17" t="s">
        <v>66</v>
      </c>
      <c r="E66" s="18"/>
      <c r="F66" s="19"/>
      <c r="G66" s="20">
        <f>IFERROR(C66*F66,0)</f>
        <v>0</v>
      </c>
      <c r="Z66" s="15">
        <v>26591</v>
      </c>
    </row>
    <row r="67" spans="1:26" ht="22.5" x14ac:dyDescent="0.25">
      <c r="A67" s="14">
        <v>45</v>
      </c>
      <c r="B67" s="14" t="s">
        <v>22</v>
      </c>
      <c r="C67" s="16">
        <v>2</v>
      </c>
      <c r="D67" s="17" t="s">
        <v>67</v>
      </c>
      <c r="E67" s="18"/>
      <c r="F67" s="19"/>
      <c r="G67" s="20">
        <f>IFERROR(C67*F67,0)</f>
        <v>0</v>
      </c>
      <c r="Z67" s="15">
        <v>26592</v>
      </c>
    </row>
    <row r="68" spans="1:26" ht="33.75" x14ac:dyDescent="0.25">
      <c r="A68" s="14">
        <v>46</v>
      </c>
      <c r="B68" s="14" t="s">
        <v>22</v>
      </c>
      <c r="C68" s="16">
        <v>2</v>
      </c>
      <c r="D68" s="17" t="s">
        <v>68</v>
      </c>
      <c r="E68" s="18"/>
      <c r="F68" s="19"/>
      <c r="G68" s="20">
        <f>IFERROR(C68*F68,0)</f>
        <v>0</v>
      </c>
      <c r="Z68" s="15">
        <v>26593</v>
      </c>
    </row>
    <row r="69" spans="1:26" ht="45" x14ac:dyDescent="0.25">
      <c r="A69" s="14">
        <v>47</v>
      </c>
      <c r="B69" s="14" t="s">
        <v>22</v>
      </c>
      <c r="C69" s="16">
        <v>2</v>
      </c>
      <c r="D69" s="17" t="s">
        <v>69</v>
      </c>
      <c r="E69" s="18"/>
      <c r="F69" s="19"/>
      <c r="G69" s="20">
        <f>IFERROR(C69*F69,0)</f>
        <v>0</v>
      </c>
      <c r="Z69" s="15">
        <v>26594</v>
      </c>
    </row>
    <row r="70" spans="1:26" ht="22.5" x14ac:dyDescent="0.25">
      <c r="A70" s="14">
        <v>48</v>
      </c>
      <c r="B70" s="14" t="s">
        <v>22</v>
      </c>
      <c r="C70" s="16">
        <v>2</v>
      </c>
      <c r="D70" s="17" t="s">
        <v>70</v>
      </c>
      <c r="E70" s="18"/>
      <c r="F70" s="19"/>
      <c r="G70" s="20">
        <f>IFERROR(C70*F70,0)</f>
        <v>0</v>
      </c>
      <c r="Z70" s="15">
        <v>26596</v>
      </c>
    </row>
    <row r="71" spans="1:26" ht="33.75" x14ac:dyDescent="0.25">
      <c r="A71" s="14">
        <v>49</v>
      </c>
      <c r="B71" s="14" t="s">
        <v>22</v>
      </c>
      <c r="C71" s="16">
        <v>2</v>
      </c>
      <c r="D71" s="17" t="s">
        <v>71</v>
      </c>
      <c r="E71" s="18"/>
      <c r="F71" s="19"/>
      <c r="G71" s="20">
        <f>IFERROR(C71*F71,0)</f>
        <v>0</v>
      </c>
      <c r="Z71" s="15">
        <v>26597</v>
      </c>
    </row>
    <row r="72" spans="1:26" ht="33.75" x14ac:dyDescent="0.25">
      <c r="A72" s="14">
        <v>50</v>
      </c>
      <c r="B72" s="14" t="s">
        <v>22</v>
      </c>
      <c r="C72" s="16">
        <v>2</v>
      </c>
      <c r="D72" s="17" t="s">
        <v>72</v>
      </c>
      <c r="E72" s="18"/>
      <c r="F72" s="19"/>
      <c r="G72" s="20">
        <f>IFERROR(C72*F72,0)</f>
        <v>0</v>
      </c>
      <c r="Z72" s="15">
        <v>26598</v>
      </c>
    </row>
    <row r="73" spans="1:26" ht="33.75" x14ac:dyDescent="0.25">
      <c r="A73" s="14">
        <v>51</v>
      </c>
      <c r="B73" s="14" t="s">
        <v>22</v>
      </c>
      <c r="C73" s="16">
        <v>1</v>
      </c>
      <c r="D73" s="17" t="s">
        <v>73</v>
      </c>
      <c r="E73" s="18"/>
      <c r="F73" s="19"/>
      <c r="G73" s="20">
        <f>IFERROR(C73*F73,0)</f>
        <v>0</v>
      </c>
      <c r="Z73" s="15">
        <v>26599</v>
      </c>
    </row>
    <row r="74" spans="1:26" ht="33.75" x14ac:dyDescent="0.25">
      <c r="A74" s="14">
        <v>52</v>
      </c>
      <c r="B74" s="14" t="s">
        <v>22</v>
      </c>
      <c r="C74" s="16">
        <v>1</v>
      </c>
      <c r="D74" s="17" t="s">
        <v>74</v>
      </c>
      <c r="E74" s="18"/>
      <c r="F74" s="19"/>
      <c r="G74" s="20">
        <f>IFERROR(C74*F74,0)</f>
        <v>0</v>
      </c>
      <c r="Z74" s="15">
        <v>26600</v>
      </c>
    </row>
    <row r="75" spans="1:26" ht="67.5" x14ac:dyDescent="0.25">
      <c r="A75" s="14">
        <v>53</v>
      </c>
      <c r="B75" s="14" t="s">
        <v>22</v>
      </c>
      <c r="C75" s="16">
        <v>1</v>
      </c>
      <c r="D75" s="17" t="s">
        <v>75</v>
      </c>
      <c r="E75" s="18"/>
      <c r="F75" s="19"/>
      <c r="G75" s="20">
        <f>IFERROR(C75*F75,0)</f>
        <v>0</v>
      </c>
      <c r="Z75" s="15">
        <v>26601</v>
      </c>
    </row>
    <row r="76" spans="1:26" x14ac:dyDescent="0.25">
      <c r="G76" s="21">
        <f>SUM(G23:G24:G25:G26:G27:G28:G29:G30:G31:G32:G33:G34:G35:G36:G37:G38:G39:G40:G41:G42:G43:G44:G45:G46:G47:G48:G49:G50:G51:G52:G53:G54:G55:G56:G57:G58:G59:G60:G61:G62:G63:G64:G65:G66:G67:G68:G69:G70:G71:G72:G73:G74:G75)</f>
        <v>0</v>
      </c>
    </row>
    <row r="78" spans="1:26" x14ac:dyDescent="0.25">
      <c r="A78" s="22" t="s">
        <v>76</v>
      </c>
      <c r="B78" s="10"/>
      <c r="C78" s="25" t="str">
        <f ca="1">M8</f>
        <v xml:space="preserve">    </v>
      </c>
      <c r="D78" s="10"/>
      <c r="E78" s="10"/>
      <c r="F78" s="10"/>
      <c r="G78" s="10"/>
    </row>
    <row r="80" spans="1:26" x14ac:dyDescent="0.25">
      <c r="A80" s="6" t="s">
        <v>113</v>
      </c>
      <c r="B80" s="2"/>
      <c r="C80" s="2"/>
      <c r="D80" s="2"/>
      <c r="E80" s="6" t="s">
        <v>114</v>
      </c>
      <c r="F80" s="2"/>
      <c r="G80" s="2"/>
    </row>
    <row r="82" spans="1:7" x14ac:dyDescent="0.25">
      <c r="A82" s="6" t="s">
        <v>115</v>
      </c>
      <c r="B82" s="2"/>
      <c r="C82" s="2"/>
      <c r="D82" s="2"/>
      <c r="E82" s="6" t="s">
        <v>116</v>
      </c>
      <c r="F82" s="2"/>
      <c r="G82" s="2"/>
    </row>
    <row r="85" spans="1:7" ht="15.75" thickBot="1" x14ac:dyDescent="0.3"/>
    <row r="86" spans="1:7" x14ac:dyDescent="0.25">
      <c r="C86" s="26" t="s">
        <v>117</v>
      </c>
      <c r="D86" s="27"/>
      <c r="E86" s="27"/>
      <c r="F86" s="27"/>
    </row>
  </sheetData>
  <sheetProtection algorithmName="SHA-512" hashValue="jzeT8I1G7DzsXe75aonz9PJTAsufLORyZ7FJXAj+eiIRVlrrWYbZOiW3fT00tc938UlzmFWcQYr8lukaYB3p4Q==" saltValue="MfBmJ0XmxWwaBSpTBqIgZg==" spinCount="100000" sheet="1" objects="1" scenarios="1"/>
  <mergeCells count="29">
    <mergeCell ref="A80:D80"/>
    <mergeCell ref="E80:G80"/>
    <mergeCell ref="A82:D82"/>
    <mergeCell ref="E82:G82"/>
    <mergeCell ref="C86:F86"/>
    <mergeCell ref="A16:B16"/>
    <mergeCell ref="C16:E16"/>
    <mergeCell ref="F15:G15"/>
    <mergeCell ref="B18:G18"/>
    <mergeCell ref="A19:G19"/>
    <mergeCell ref="A78:B78"/>
    <mergeCell ref="C78:G78"/>
    <mergeCell ref="C12:E12"/>
    <mergeCell ref="A13:B13"/>
    <mergeCell ref="C13:E13"/>
    <mergeCell ref="A14:B14"/>
    <mergeCell ref="C14:E14"/>
    <mergeCell ref="A15:B15"/>
    <mergeCell ref="C15:E15"/>
    <mergeCell ref="D2:G2"/>
    <mergeCell ref="D3:G3"/>
    <mergeCell ref="A7:G7"/>
    <mergeCell ref="A8:G8"/>
    <mergeCell ref="A20:G20"/>
    <mergeCell ref="A10:B10"/>
    <mergeCell ref="C10:E10"/>
    <mergeCell ref="A11:B11"/>
    <mergeCell ref="C11:E11"/>
    <mergeCell ref="A12:B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licitação01</dc:creator>
  <cp:lastModifiedBy>licitação01</cp:lastModifiedBy>
  <dcterms:created xsi:type="dcterms:W3CDTF">2017-07-25T13:42:27Z</dcterms:created>
  <dcterms:modified xsi:type="dcterms:W3CDTF">2017-07-25T13:50:58Z</dcterms:modified>
</cp:coreProperties>
</file>